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410"/>
  <workbookPr filterPrivacy="1" showInkAnnotation="0" autoCompressPictures="0"/>
  <mc:AlternateContent xmlns:mc="http://schemas.openxmlformats.org/markup-compatibility/2006">
    <mc:Choice Requires="x15">
      <x15ac:absPath xmlns:x15ac="http://schemas.microsoft.com/office/spreadsheetml/2010/11/ac" url="/Users/a2816ac/LRZ Sync+Share/FitSM-shared/SG2 Standard 4-6/FitSM-6/"/>
    </mc:Choice>
  </mc:AlternateContent>
  <workbookProtection workbookPassword="C46A" lockStructure="1"/>
  <bookViews>
    <workbookView xWindow="820" yWindow="460" windowWidth="31500" windowHeight="20140" tabRatio="500" activeTab="3"/>
  </bookViews>
  <sheets>
    <sheet name="1. Introducción" sheetId="10" r:id="rId1"/>
    <sheet name="2. Alcance y metas de procesos" sheetId="9" r:id="rId2"/>
    <sheet name="3. Evaluación de procesos" sheetId="1" r:id="rId3"/>
    <sheet name="4. Resultados de capacidad" sheetId="12" r:id="rId4"/>
    <sheet name="ResultsProcessing" sheetId="11" state="hidden" r:id="rId5"/>
    <sheet name="OLD results" sheetId="2" state="hidden" r:id="rId6"/>
    <sheet name="Sources" sheetId="4" state="hidden" r:id="rId7"/>
  </sheets>
  <definedNames>
    <definedName name="_xlnm._FilterDatabase" localSheetId="2" hidden="1">'3. Evaluación de procesos'!$A$3:$N$260</definedName>
    <definedName name="OLE_LINK113" localSheetId="2">'3. Evaluación de procesos'!$D$96</definedName>
    <definedName name="Z_17F35089_4405_0B4C_944B_16B149D42C47_.wvu.Cols" localSheetId="3" hidden="1">'4. Resultados de capacidad'!$E:$N</definedName>
    <definedName name="Z_C2311F05_77FD_D34D_86A4_7FBBF36A3466_.wvu.Cols" localSheetId="3" hidden="1">'4. Resultados de capacidad'!$E:$N</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N54" i="1" l="1"/>
  <c r="N55" i="1"/>
  <c r="N69" i="1"/>
  <c r="N67" i="1"/>
  <c r="N5" i="1"/>
  <c r="N6" i="1"/>
  <c r="N11" i="1"/>
  <c r="N23" i="1"/>
  <c r="N24" i="1"/>
  <c r="N26" i="1"/>
  <c r="N27" i="1"/>
  <c r="N35" i="1"/>
  <c r="N36" i="1"/>
  <c r="N41" i="1"/>
  <c r="N47" i="1"/>
  <c r="N49" i="1"/>
  <c r="N9" i="1"/>
  <c r="N31" i="1"/>
  <c r="N73" i="1"/>
  <c r="N7" i="1"/>
  <c r="N34" i="1"/>
  <c r="N30" i="1"/>
  <c r="N15" i="1"/>
  <c r="N32" i="1"/>
  <c r="N10" i="1"/>
  <c r="C2" i="11"/>
  <c r="E25" i="11"/>
  <c r="C3" i="11"/>
  <c r="E28" i="11"/>
  <c r="J10" i="12"/>
  <c r="C7" i="11"/>
  <c r="E36" i="11"/>
  <c r="J18" i="12"/>
  <c r="C9" i="11"/>
  <c r="E40" i="11"/>
  <c r="J22" i="12"/>
  <c r="C16" i="11"/>
  <c r="E76" i="11"/>
  <c r="J58" i="12"/>
  <c r="C19" i="11"/>
  <c r="E88" i="11"/>
  <c r="J70" i="12"/>
  <c r="E92" i="11"/>
  <c r="J74" i="12"/>
  <c r="C22" i="11"/>
  <c r="E108" i="11"/>
  <c r="J90" i="12"/>
  <c r="E24" i="11"/>
  <c r="J6" i="12"/>
  <c r="E26" i="11"/>
  <c r="E27" i="11"/>
  <c r="J9" i="12"/>
  <c r="E29" i="11"/>
  <c r="J11" i="12"/>
  <c r="C4" i="11"/>
  <c r="C5" i="11"/>
  <c r="E31" i="11"/>
  <c r="J13" i="12"/>
  <c r="E32" i="11"/>
  <c r="J14" i="12"/>
  <c r="C6" i="11"/>
  <c r="E34" i="11"/>
  <c r="J16" i="12"/>
  <c r="E35" i="11"/>
  <c r="E37" i="11"/>
  <c r="J19" i="12"/>
  <c r="C8" i="11"/>
  <c r="E41" i="11"/>
  <c r="J23" i="12"/>
  <c r="E42" i="11"/>
  <c r="J24" i="12"/>
  <c r="E43" i="11"/>
  <c r="J25" i="12"/>
  <c r="C10" i="11"/>
  <c r="E47" i="11"/>
  <c r="C11" i="11"/>
  <c r="C12" i="11"/>
  <c r="C13" i="11"/>
  <c r="E59" i="11"/>
  <c r="J41" i="12"/>
  <c r="E58" i="11"/>
  <c r="J40" i="12"/>
  <c r="E60" i="11"/>
  <c r="E61" i="11"/>
  <c r="J43" i="12"/>
  <c r="C14" i="11"/>
  <c r="E62" i="11"/>
  <c r="J44" i="12"/>
  <c r="E63" i="11"/>
  <c r="J45" i="12"/>
  <c r="E65" i="11"/>
  <c r="J47" i="12"/>
  <c r="C15" i="11"/>
  <c r="E70" i="11"/>
  <c r="E73" i="11"/>
  <c r="E74" i="11"/>
  <c r="J56" i="12"/>
  <c r="E75" i="11"/>
  <c r="J57" i="12"/>
  <c r="C17" i="11"/>
  <c r="C18" i="11"/>
  <c r="E87" i="11"/>
  <c r="J69" i="12"/>
  <c r="E89" i="11"/>
  <c r="E90" i="11"/>
  <c r="J72" i="12"/>
  <c r="E91" i="11"/>
  <c r="J73" i="12"/>
  <c r="C20" i="11"/>
  <c r="E97" i="11"/>
  <c r="C21" i="11"/>
  <c r="E104" i="11"/>
  <c r="E107" i="11"/>
  <c r="J89" i="12"/>
  <c r="C24" i="11"/>
  <c r="B2" i="11"/>
  <c r="D24" i="11"/>
  <c r="F6" i="12"/>
  <c r="C25" i="11"/>
  <c r="B3" i="11"/>
  <c r="D26" i="11"/>
  <c r="C26" i="11"/>
  <c r="C27" i="11"/>
  <c r="C28" i="11"/>
  <c r="C29" i="11"/>
  <c r="B4" i="11"/>
  <c r="D30" i="11"/>
  <c r="C30" i="11"/>
  <c r="B5" i="11"/>
  <c r="C31" i="11"/>
  <c r="C32" i="11"/>
  <c r="C33" i="11"/>
  <c r="B6" i="11"/>
  <c r="D34" i="11"/>
  <c r="C34" i="11"/>
  <c r="H16" i="12"/>
  <c r="D35" i="11"/>
  <c r="C35" i="11"/>
  <c r="H17" i="12"/>
  <c r="B7" i="11"/>
  <c r="C36" i="11"/>
  <c r="C37" i="11"/>
  <c r="B8" i="11"/>
  <c r="D38" i="11"/>
  <c r="C38" i="11"/>
  <c r="G20" i="12"/>
  <c r="C39" i="11"/>
  <c r="B9" i="11"/>
  <c r="D40" i="11"/>
  <c r="C40" i="11"/>
  <c r="C41" i="11"/>
  <c r="C42" i="11"/>
  <c r="C43" i="11"/>
  <c r="B10" i="11"/>
  <c r="D45" i="11"/>
  <c r="C45" i="11"/>
  <c r="G27" i="12"/>
  <c r="D44" i="11"/>
  <c r="C44" i="11"/>
  <c r="F26" i="12"/>
  <c r="D46" i="11"/>
  <c r="C46" i="11"/>
  <c r="D47" i="11"/>
  <c r="C47" i="11"/>
  <c r="G29" i="12"/>
  <c r="C48" i="11"/>
  <c r="D49" i="11"/>
  <c r="C49" i="11"/>
  <c r="H31" i="12"/>
  <c r="G31" i="12"/>
  <c r="D50" i="11"/>
  <c r="C50" i="11"/>
  <c r="E32" i="12"/>
  <c r="B11" i="11"/>
  <c r="D51" i="11"/>
  <c r="C51" i="11"/>
  <c r="G33" i="12"/>
  <c r="D52" i="11"/>
  <c r="C52" i="11"/>
  <c r="H34" i="12"/>
  <c r="C53" i="11"/>
  <c r="B12" i="11"/>
  <c r="C54" i="11"/>
  <c r="C55" i="11"/>
  <c r="C56" i="11"/>
  <c r="C57" i="11"/>
  <c r="B13" i="11"/>
  <c r="C58" i="11"/>
  <c r="C59" i="11"/>
  <c r="C60" i="11"/>
  <c r="C61" i="11"/>
  <c r="B14" i="11"/>
  <c r="D62" i="11"/>
  <c r="C62" i="11"/>
  <c r="C63" i="11"/>
  <c r="C64" i="11"/>
  <c r="C65" i="11"/>
  <c r="C66" i="11"/>
  <c r="B15" i="11"/>
  <c r="B49" i="12"/>
  <c r="C67" i="11"/>
  <c r="D68" i="11"/>
  <c r="C68" i="11"/>
  <c r="G50" i="12"/>
  <c r="D69" i="11"/>
  <c r="C69" i="11"/>
  <c r="G51" i="12"/>
  <c r="F51" i="12"/>
  <c r="C70" i="11"/>
  <c r="D71" i="11"/>
  <c r="C71" i="11"/>
  <c r="H53" i="12"/>
  <c r="D72" i="11"/>
  <c r="C72" i="11"/>
  <c r="E54" i="12"/>
  <c r="B16" i="11"/>
  <c r="D73" i="11"/>
  <c r="C73" i="11"/>
  <c r="D74" i="11"/>
  <c r="C74" i="11"/>
  <c r="H56" i="12"/>
  <c r="C75" i="11"/>
  <c r="C76" i="11"/>
  <c r="B17" i="11"/>
  <c r="D77" i="11"/>
  <c r="C77" i="11"/>
  <c r="H59" i="12"/>
  <c r="C78" i="11"/>
  <c r="D79" i="11"/>
  <c r="C79" i="11"/>
  <c r="E61" i="12"/>
  <c r="C80" i="11"/>
  <c r="C81" i="11"/>
  <c r="C82" i="11"/>
  <c r="C83" i="11"/>
  <c r="B18" i="11"/>
  <c r="D84" i="11"/>
  <c r="C84" i="11"/>
  <c r="H66" i="12"/>
  <c r="C85" i="11"/>
  <c r="D86" i="11"/>
  <c r="C86" i="11"/>
  <c r="E68" i="12"/>
  <c r="C87" i="11"/>
  <c r="B19" i="11"/>
  <c r="D88" i="11"/>
  <c r="C88" i="11"/>
  <c r="E70" i="12"/>
  <c r="C89" i="11"/>
  <c r="C90" i="11"/>
  <c r="C91" i="11"/>
  <c r="C92" i="11"/>
  <c r="C93" i="11"/>
  <c r="B20" i="11"/>
  <c r="C94" i="11"/>
  <c r="C95" i="11"/>
  <c r="C96" i="11"/>
  <c r="C97" i="11"/>
  <c r="C98" i="11"/>
  <c r="C99" i="11"/>
  <c r="C100" i="11"/>
  <c r="B21" i="11"/>
  <c r="D101" i="11"/>
  <c r="C101" i="11"/>
  <c r="E83" i="12"/>
  <c r="C102" i="11"/>
  <c r="C103" i="11"/>
  <c r="C104" i="11"/>
  <c r="C105" i="11"/>
  <c r="C106" i="11"/>
  <c r="B22" i="11"/>
  <c r="D107" i="11"/>
  <c r="C107" i="11"/>
  <c r="C108" i="11"/>
  <c r="C89" i="12"/>
  <c r="C83" i="12"/>
  <c r="C76" i="12"/>
  <c r="C70" i="12"/>
  <c r="C66" i="12"/>
  <c r="C59" i="12"/>
  <c r="C55" i="12"/>
  <c r="C49" i="12"/>
  <c r="C44" i="12"/>
  <c r="C40" i="12"/>
  <c r="C26" i="12"/>
  <c r="C33" i="12"/>
  <c r="C22" i="12"/>
  <c r="C20" i="12"/>
  <c r="C18" i="12"/>
  <c r="C16" i="12"/>
  <c r="C13" i="12"/>
  <c r="C8" i="12"/>
  <c r="C6" i="12"/>
  <c r="B66" i="12"/>
  <c r="B55" i="12"/>
  <c r="B40" i="12"/>
  <c r="B33" i="12"/>
  <c r="B26" i="12"/>
  <c r="B16" i="12"/>
  <c r="B13" i="12"/>
  <c r="B25" i="11"/>
  <c r="D7" i="12"/>
  <c r="B26" i="11"/>
  <c r="D8" i="12"/>
  <c r="B27" i="11"/>
  <c r="D9" i="12"/>
  <c r="B28" i="11"/>
  <c r="D10" i="12"/>
  <c r="B29" i="11"/>
  <c r="D11" i="12"/>
  <c r="B30" i="11"/>
  <c r="D12" i="12"/>
  <c r="B31" i="11"/>
  <c r="D13" i="12"/>
  <c r="B32" i="11"/>
  <c r="D14" i="12"/>
  <c r="B33" i="11"/>
  <c r="D15" i="12"/>
  <c r="B34" i="11"/>
  <c r="D16" i="12"/>
  <c r="B35" i="11"/>
  <c r="D17" i="12"/>
  <c r="B36" i="11"/>
  <c r="D18" i="12"/>
  <c r="B37" i="11"/>
  <c r="D19" i="12"/>
  <c r="B38" i="11"/>
  <c r="D20" i="12"/>
  <c r="B39" i="11"/>
  <c r="D21" i="12"/>
  <c r="B40" i="11"/>
  <c r="D22" i="12"/>
  <c r="B41" i="11"/>
  <c r="D23" i="12"/>
  <c r="B42" i="11"/>
  <c r="D24" i="12"/>
  <c r="B43" i="11"/>
  <c r="D25" i="12"/>
  <c r="B44" i="11"/>
  <c r="D26" i="12"/>
  <c r="B45" i="11"/>
  <c r="D27" i="12"/>
  <c r="B46" i="11"/>
  <c r="D28" i="12"/>
  <c r="B47" i="11"/>
  <c r="D29" i="12"/>
  <c r="B48" i="11"/>
  <c r="D30" i="12"/>
  <c r="B49" i="11"/>
  <c r="D31" i="12"/>
  <c r="B50" i="11"/>
  <c r="D32" i="12"/>
  <c r="B51" i="11"/>
  <c r="D33" i="12"/>
  <c r="B52" i="11"/>
  <c r="D34" i="12"/>
  <c r="B53" i="11"/>
  <c r="D35" i="12"/>
  <c r="B54" i="11"/>
  <c r="D36" i="12"/>
  <c r="B55" i="11"/>
  <c r="D37" i="12"/>
  <c r="B56" i="11"/>
  <c r="D38" i="12"/>
  <c r="B57" i="11"/>
  <c r="D39" i="12"/>
  <c r="B58" i="11"/>
  <c r="D40" i="12"/>
  <c r="B59" i="11"/>
  <c r="D41" i="12"/>
  <c r="B60" i="11"/>
  <c r="D42" i="12"/>
  <c r="B61" i="11"/>
  <c r="D43" i="12"/>
  <c r="B62" i="11"/>
  <c r="D44" i="12"/>
  <c r="B63" i="11"/>
  <c r="D45" i="12"/>
  <c r="B64" i="11"/>
  <c r="D46" i="12"/>
  <c r="B65" i="11"/>
  <c r="D47" i="12"/>
  <c r="B66" i="11"/>
  <c r="D48" i="12"/>
  <c r="B67" i="11"/>
  <c r="D49" i="12"/>
  <c r="B68" i="11"/>
  <c r="D50" i="12"/>
  <c r="B69" i="11"/>
  <c r="D51" i="12"/>
  <c r="B70" i="11"/>
  <c r="D52" i="12"/>
  <c r="B71" i="11"/>
  <c r="D53" i="12"/>
  <c r="B72" i="11"/>
  <c r="D54" i="12"/>
  <c r="B73" i="11"/>
  <c r="D55" i="12"/>
  <c r="B74" i="11"/>
  <c r="D56" i="12"/>
  <c r="B75" i="11"/>
  <c r="D57" i="12"/>
  <c r="B76" i="11"/>
  <c r="D58" i="12"/>
  <c r="B77" i="11"/>
  <c r="D59" i="12"/>
  <c r="B78" i="11"/>
  <c r="D60" i="12"/>
  <c r="B79" i="11"/>
  <c r="D61" i="12"/>
  <c r="B80" i="11"/>
  <c r="D62" i="12"/>
  <c r="B81" i="11"/>
  <c r="D63" i="12"/>
  <c r="B82" i="11"/>
  <c r="D64" i="12"/>
  <c r="B83" i="11"/>
  <c r="D65" i="12"/>
  <c r="B84" i="11"/>
  <c r="D66" i="12"/>
  <c r="B85" i="11"/>
  <c r="D67" i="12"/>
  <c r="B86" i="11"/>
  <c r="D68" i="12"/>
  <c r="B87" i="11"/>
  <c r="D69" i="12"/>
  <c r="B88" i="11"/>
  <c r="D70" i="12"/>
  <c r="B89" i="11"/>
  <c r="D71" i="12"/>
  <c r="B90" i="11"/>
  <c r="D72" i="12"/>
  <c r="B91" i="11"/>
  <c r="D73" i="12"/>
  <c r="B92" i="11"/>
  <c r="D74" i="12"/>
  <c r="B93" i="11"/>
  <c r="D75" i="12"/>
  <c r="B94" i="11"/>
  <c r="D76" i="12"/>
  <c r="B95" i="11"/>
  <c r="D77" i="12"/>
  <c r="B96" i="11"/>
  <c r="D78" i="12"/>
  <c r="B97" i="11"/>
  <c r="D79" i="12"/>
  <c r="B98" i="11"/>
  <c r="D80" i="12"/>
  <c r="B99" i="11"/>
  <c r="D81" i="12"/>
  <c r="B100" i="11"/>
  <c r="D82" i="12"/>
  <c r="B101" i="11"/>
  <c r="D83" i="12"/>
  <c r="B102" i="11"/>
  <c r="D84" i="12"/>
  <c r="B103" i="11"/>
  <c r="D85" i="12"/>
  <c r="B104" i="11"/>
  <c r="D86" i="12"/>
  <c r="B105" i="11"/>
  <c r="D87" i="12"/>
  <c r="B106" i="11"/>
  <c r="D88" i="12"/>
  <c r="B107" i="11"/>
  <c r="D89" i="12"/>
  <c r="B108" i="11"/>
  <c r="D90" i="12"/>
  <c r="B24" i="11"/>
  <c r="D6" i="12"/>
  <c r="B48" i="2"/>
  <c r="B50" i="2"/>
  <c r="N50" i="2"/>
  <c r="H26" i="11"/>
  <c r="F27" i="11"/>
  <c r="G27" i="11"/>
  <c r="H27" i="11"/>
  <c r="I27" i="11"/>
  <c r="F28" i="11"/>
  <c r="G28" i="11"/>
  <c r="H28" i="11"/>
  <c r="I28" i="11"/>
  <c r="F29" i="11"/>
  <c r="G29" i="11"/>
  <c r="H29" i="11"/>
  <c r="I29" i="11"/>
  <c r="F31" i="11"/>
  <c r="G31" i="11"/>
  <c r="H31" i="11"/>
  <c r="I31" i="11"/>
  <c r="F32" i="11"/>
  <c r="G32" i="11"/>
  <c r="H32" i="11"/>
  <c r="I32" i="11"/>
  <c r="F34" i="11"/>
  <c r="G34" i="11"/>
  <c r="H34" i="11"/>
  <c r="I34" i="11"/>
  <c r="H35" i="11"/>
  <c r="I35" i="11"/>
  <c r="F36" i="11"/>
  <c r="G36" i="11"/>
  <c r="H36" i="11"/>
  <c r="I36" i="11"/>
  <c r="F37" i="11"/>
  <c r="G37" i="11"/>
  <c r="H37" i="11"/>
  <c r="I37" i="11"/>
  <c r="F40" i="11"/>
  <c r="G40" i="11"/>
  <c r="H40" i="11"/>
  <c r="I40" i="11"/>
  <c r="F41" i="11"/>
  <c r="G41" i="11"/>
  <c r="H41" i="11"/>
  <c r="I41" i="11"/>
  <c r="F42" i="11"/>
  <c r="G42" i="11"/>
  <c r="H42" i="11"/>
  <c r="I42" i="11"/>
  <c r="F43" i="11"/>
  <c r="G43" i="11"/>
  <c r="H43" i="11"/>
  <c r="I43" i="11"/>
  <c r="H47" i="11"/>
  <c r="I47" i="11"/>
  <c r="F58" i="11"/>
  <c r="G58" i="11"/>
  <c r="H58" i="11"/>
  <c r="I58" i="11"/>
  <c r="F59" i="11"/>
  <c r="G59" i="11"/>
  <c r="H59" i="11"/>
  <c r="I59" i="11"/>
  <c r="H60" i="11"/>
  <c r="I60" i="11"/>
  <c r="F61" i="11"/>
  <c r="G61" i="11"/>
  <c r="H61" i="11"/>
  <c r="I61" i="11"/>
  <c r="F62" i="11"/>
  <c r="G62" i="11"/>
  <c r="H62" i="11"/>
  <c r="I62" i="11"/>
  <c r="F63" i="11"/>
  <c r="G63" i="11"/>
  <c r="H63" i="11"/>
  <c r="I63" i="11"/>
  <c r="F65" i="11"/>
  <c r="G65" i="11"/>
  <c r="H65" i="11"/>
  <c r="I65" i="11"/>
  <c r="I70" i="11"/>
  <c r="F73" i="11"/>
  <c r="H73" i="11"/>
  <c r="I73" i="11"/>
  <c r="F74" i="11"/>
  <c r="G74" i="11"/>
  <c r="H74" i="11"/>
  <c r="I74" i="11"/>
  <c r="F75" i="11"/>
  <c r="G75" i="11"/>
  <c r="H75" i="11"/>
  <c r="I75" i="11"/>
  <c r="F76" i="11"/>
  <c r="G76" i="11"/>
  <c r="H76" i="11"/>
  <c r="I76" i="11"/>
  <c r="F87" i="11"/>
  <c r="G87" i="11"/>
  <c r="H87" i="11"/>
  <c r="I87" i="11"/>
  <c r="F88" i="11"/>
  <c r="G88" i="11"/>
  <c r="H88" i="11"/>
  <c r="I88" i="11"/>
  <c r="F89" i="11"/>
  <c r="H89" i="11"/>
  <c r="I89" i="11"/>
  <c r="F90" i="11"/>
  <c r="G90" i="11"/>
  <c r="H90" i="11"/>
  <c r="I90" i="11"/>
  <c r="F91" i="11"/>
  <c r="G91" i="11"/>
  <c r="H91" i="11"/>
  <c r="I91" i="11"/>
  <c r="F92" i="11"/>
  <c r="G92" i="11"/>
  <c r="H92" i="11"/>
  <c r="I92" i="11"/>
  <c r="F97" i="11"/>
  <c r="H97" i="11"/>
  <c r="I97" i="11"/>
  <c r="F104" i="11"/>
  <c r="F107" i="11"/>
  <c r="G107" i="11"/>
  <c r="H107" i="11"/>
  <c r="I107" i="11"/>
  <c r="F108" i="11"/>
  <c r="G108" i="11"/>
  <c r="H108" i="11"/>
  <c r="I108" i="11"/>
  <c r="I24" i="11"/>
  <c r="H24" i="11"/>
  <c r="G24" i="11"/>
  <c r="F24" i="11"/>
  <c r="A2" i="11"/>
  <c r="A3" i="11"/>
  <c r="A4" i="11"/>
  <c r="A5" i="11"/>
  <c r="A6" i="11"/>
  <c r="A7" i="11"/>
  <c r="A8" i="11"/>
  <c r="A9" i="11"/>
  <c r="A10" i="11"/>
  <c r="A11" i="11"/>
  <c r="A12" i="11"/>
  <c r="A13" i="11"/>
  <c r="A14" i="11"/>
  <c r="A15" i="11"/>
  <c r="A16" i="11"/>
  <c r="A17" i="11"/>
  <c r="A18" i="11"/>
  <c r="A19" i="11"/>
  <c r="A20" i="11"/>
  <c r="A21" i="11"/>
  <c r="A22" i="11"/>
  <c r="O6" i="2"/>
  <c r="C6" i="2"/>
  <c r="C7" i="2"/>
  <c r="O8" i="2"/>
  <c r="C8" i="2"/>
  <c r="I8" i="2"/>
  <c r="N8" i="2"/>
  <c r="O10" i="2"/>
  <c r="C10" i="2"/>
  <c r="O11" i="2"/>
  <c r="C11" i="2"/>
  <c r="C13" i="2"/>
  <c r="O14" i="2"/>
  <c r="C14" i="2"/>
  <c r="I14" i="2"/>
  <c r="O15" i="2"/>
  <c r="C15" i="2"/>
  <c r="I15" i="2"/>
  <c r="O16" i="2"/>
  <c r="C16" i="2"/>
  <c r="O18" i="2"/>
  <c r="C18" i="2"/>
  <c r="I18" i="2"/>
  <c r="C19" i="2"/>
  <c r="I19" i="2"/>
  <c r="C20" i="2"/>
  <c r="I20" i="2"/>
  <c r="C21" i="2"/>
  <c r="I21" i="2"/>
  <c r="O22" i="2"/>
  <c r="C22" i="2"/>
  <c r="C23" i="2"/>
  <c r="I22" i="2"/>
  <c r="C24" i="2"/>
  <c r="I24" i="2"/>
  <c r="C26" i="2"/>
  <c r="I26" i="2"/>
  <c r="C28" i="2"/>
  <c r="I28" i="2"/>
  <c r="O29" i="2"/>
  <c r="C29" i="2"/>
  <c r="I29" i="2"/>
  <c r="C30" i="2"/>
  <c r="I30" i="2"/>
  <c r="C31" i="2"/>
  <c r="I31" i="2"/>
  <c r="O32" i="2"/>
  <c r="C32" i="2"/>
  <c r="O35" i="2"/>
  <c r="C35" i="2"/>
  <c r="C37" i="2"/>
  <c r="O38" i="2"/>
  <c r="C38" i="2"/>
  <c r="C39" i="2"/>
  <c r="I38" i="2"/>
  <c r="C40" i="2"/>
  <c r="I40" i="2"/>
  <c r="O42" i="2"/>
  <c r="C42" i="2"/>
  <c r="O48" i="2"/>
  <c r="O52" i="2"/>
  <c r="C52" i="2"/>
  <c r="I52" i="2"/>
  <c r="C53" i="2"/>
  <c r="O60" i="2"/>
  <c r="C60" i="2"/>
  <c r="C61" i="2"/>
  <c r="I61" i="2"/>
  <c r="I60" i="2"/>
  <c r="C62" i="2"/>
  <c r="I62" i="2"/>
  <c r="O64" i="2"/>
  <c r="C64" i="2"/>
  <c r="C68" i="2"/>
  <c r="R68" i="2"/>
  <c r="O70" i="2"/>
  <c r="C70" i="2"/>
  <c r="C71" i="2"/>
  <c r="I71" i="2"/>
  <c r="C73" i="2"/>
  <c r="I73" i="2"/>
  <c r="O77" i="2"/>
  <c r="C77" i="2"/>
  <c r="C79" i="2"/>
  <c r="O83" i="2"/>
  <c r="C83" i="2"/>
  <c r="I6" i="2"/>
  <c r="N7" i="2"/>
  <c r="N9" i="2"/>
  <c r="N10" i="2"/>
  <c r="N11" i="2"/>
  <c r="N12" i="2"/>
  <c r="N13" i="2"/>
  <c r="N14" i="2"/>
  <c r="N15" i="2"/>
  <c r="N16" i="2"/>
  <c r="N17" i="2"/>
  <c r="N6" i="2"/>
  <c r="B6" i="2"/>
  <c r="B7" i="2"/>
  <c r="F6" i="2"/>
  <c r="B8" i="2"/>
  <c r="H8" i="2"/>
  <c r="B10" i="2"/>
  <c r="H10" i="2"/>
  <c r="E10" i="2"/>
  <c r="B11" i="2"/>
  <c r="G11" i="2"/>
  <c r="H11" i="2"/>
  <c r="B13" i="2"/>
  <c r="G13" i="2"/>
  <c r="B14" i="2"/>
  <c r="E14" i="2"/>
  <c r="B15" i="2"/>
  <c r="E15" i="2"/>
  <c r="B16" i="2"/>
  <c r="B17" i="2"/>
  <c r="G17" i="2"/>
  <c r="B18" i="2"/>
  <c r="N18" i="2"/>
  <c r="N19" i="2"/>
  <c r="N20" i="2"/>
  <c r="N21" i="2"/>
  <c r="B22" i="2"/>
  <c r="N22" i="2"/>
  <c r="H22" i="2"/>
  <c r="N23" i="2"/>
  <c r="N24" i="2"/>
  <c r="N25" i="2"/>
  <c r="N26" i="2"/>
  <c r="N27" i="2"/>
  <c r="N28" i="2"/>
  <c r="B29" i="2"/>
  <c r="N29" i="2"/>
  <c r="H29" i="2"/>
  <c r="N30" i="2"/>
  <c r="N31" i="2"/>
  <c r="B32" i="2"/>
  <c r="N32" i="2"/>
  <c r="F32" i="2"/>
  <c r="N33" i="2"/>
  <c r="N34" i="2"/>
  <c r="B35" i="2"/>
  <c r="N35" i="2"/>
  <c r="B36" i="2"/>
  <c r="N36" i="2"/>
  <c r="H36" i="2"/>
  <c r="B37" i="2"/>
  <c r="N37" i="2"/>
  <c r="B38" i="2"/>
  <c r="B40" i="2"/>
  <c r="N38" i="2"/>
  <c r="N39" i="2"/>
  <c r="N40" i="2"/>
  <c r="N41" i="2"/>
  <c r="B42" i="2"/>
  <c r="N42" i="2"/>
  <c r="H42" i="2"/>
  <c r="N43" i="2"/>
  <c r="N44" i="2"/>
  <c r="N45" i="2"/>
  <c r="N46" i="2"/>
  <c r="N47" i="2"/>
  <c r="N48" i="2"/>
  <c r="E48" i="2"/>
  <c r="F48" i="2"/>
  <c r="G48" i="2"/>
  <c r="H48" i="2"/>
  <c r="B49" i="2"/>
  <c r="N49" i="2"/>
  <c r="B51" i="2"/>
  <c r="N51" i="2"/>
  <c r="B52" i="2"/>
  <c r="B55" i="2"/>
  <c r="N52" i="2"/>
  <c r="N53" i="2"/>
  <c r="N54" i="2"/>
  <c r="N55" i="2"/>
  <c r="N56" i="2"/>
  <c r="N57" i="2"/>
  <c r="N58" i="2"/>
  <c r="B59" i="2"/>
  <c r="N59" i="2"/>
  <c r="H59" i="2"/>
  <c r="B60" i="2"/>
  <c r="N60" i="2"/>
  <c r="F60" i="2"/>
  <c r="N61" i="2"/>
  <c r="B62" i="2"/>
  <c r="N62" i="2"/>
  <c r="E62" i="2"/>
  <c r="N63" i="2"/>
  <c r="B64" i="2"/>
  <c r="B66" i="2"/>
  <c r="N64" i="2"/>
  <c r="N65" i="2"/>
  <c r="N66" i="2"/>
  <c r="N67" i="2"/>
  <c r="N68" i="2"/>
  <c r="N69" i="2"/>
  <c r="B70" i="2"/>
  <c r="B71" i="2"/>
  <c r="N70" i="2"/>
  <c r="N71" i="2"/>
  <c r="N72" i="2"/>
  <c r="N73" i="2"/>
  <c r="N74" i="2"/>
  <c r="N75" i="2"/>
  <c r="N76" i="2"/>
  <c r="B77" i="2"/>
  <c r="B78" i="2"/>
  <c r="N77" i="2"/>
  <c r="N78" i="2"/>
  <c r="N79" i="2"/>
  <c r="N80" i="2"/>
  <c r="N81" i="2"/>
  <c r="N82" i="2"/>
  <c r="B83" i="2"/>
  <c r="N83" i="2"/>
  <c r="H83" i="2"/>
  <c r="B84" i="2"/>
  <c r="N84" i="2"/>
  <c r="G84" i="2"/>
  <c r="N85" i="2"/>
  <c r="R7" i="2"/>
  <c r="P8" i="2"/>
  <c r="Q8" i="2"/>
  <c r="R8" i="2"/>
  <c r="S8" i="2"/>
  <c r="R10" i="2"/>
  <c r="P11" i="2"/>
  <c r="Q11" i="2"/>
  <c r="R11" i="2"/>
  <c r="S11" i="2"/>
  <c r="R13" i="2"/>
  <c r="P14" i="2"/>
  <c r="Q14" i="2"/>
  <c r="R14" i="2"/>
  <c r="S14" i="2"/>
  <c r="P15" i="2"/>
  <c r="Q15" i="2"/>
  <c r="R15" i="2"/>
  <c r="S15" i="2"/>
  <c r="P16" i="2"/>
  <c r="Q16" i="2"/>
  <c r="R16" i="2"/>
  <c r="S16" i="2"/>
  <c r="P18" i="2"/>
  <c r="Q18" i="2"/>
  <c r="R18" i="2"/>
  <c r="S18" i="2"/>
  <c r="P19" i="2"/>
  <c r="Q19" i="2"/>
  <c r="R19" i="2"/>
  <c r="S19" i="2"/>
  <c r="P20" i="2"/>
  <c r="Q20" i="2"/>
  <c r="R20" i="2"/>
  <c r="S20" i="2"/>
  <c r="P21" i="2"/>
  <c r="Q21" i="2"/>
  <c r="R21" i="2"/>
  <c r="S21" i="2"/>
  <c r="P22" i="2"/>
  <c r="Q22" i="2"/>
  <c r="R22" i="2"/>
  <c r="S22" i="2"/>
  <c r="P24" i="2"/>
  <c r="Q24" i="2"/>
  <c r="R24" i="2"/>
  <c r="S24" i="2"/>
  <c r="P26" i="2"/>
  <c r="Q26" i="2"/>
  <c r="R26" i="2"/>
  <c r="S26" i="2"/>
  <c r="P28" i="2"/>
  <c r="Q28" i="2"/>
  <c r="R28" i="2"/>
  <c r="S28" i="2"/>
  <c r="P29" i="2"/>
  <c r="Q29" i="2"/>
  <c r="R29" i="2"/>
  <c r="S29" i="2"/>
  <c r="P30" i="2"/>
  <c r="Q30" i="2"/>
  <c r="R30" i="2"/>
  <c r="S30" i="2"/>
  <c r="P31" i="2"/>
  <c r="Q31" i="2"/>
  <c r="R31" i="2"/>
  <c r="S31" i="2"/>
  <c r="P32" i="2"/>
  <c r="Q32" i="2"/>
  <c r="R32" i="2"/>
  <c r="S32" i="2"/>
  <c r="P35" i="2"/>
  <c r="Q35" i="2"/>
  <c r="R35" i="2"/>
  <c r="S35" i="2"/>
  <c r="R37" i="2"/>
  <c r="P38" i="2"/>
  <c r="Q38" i="2"/>
  <c r="R38" i="2"/>
  <c r="S38" i="2"/>
  <c r="R39" i="2"/>
  <c r="P40" i="2"/>
  <c r="Q40" i="2"/>
  <c r="R40" i="2"/>
  <c r="S40" i="2"/>
  <c r="P42" i="2"/>
  <c r="Q42" i="2"/>
  <c r="R42" i="2"/>
  <c r="S42" i="2"/>
  <c r="P52" i="2"/>
  <c r="Q52" i="2"/>
  <c r="R52" i="2"/>
  <c r="S52" i="2"/>
  <c r="P53" i="2"/>
  <c r="Q53" i="2"/>
  <c r="R53" i="2"/>
  <c r="S53" i="2"/>
  <c r="P60" i="2"/>
  <c r="Q60" i="2"/>
  <c r="R60" i="2"/>
  <c r="S60" i="2"/>
  <c r="P61" i="2"/>
  <c r="Q61" i="2"/>
  <c r="R61" i="2"/>
  <c r="S61" i="2"/>
  <c r="P62" i="2"/>
  <c r="Q62" i="2"/>
  <c r="R62" i="2"/>
  <c r="S62" i="2"/>
  <c r="R64" i="2"/>
  <c r="P70" i="2"/>
  <c r="Q70" i="2"/>
  <c r="R70" i="2"/>
  <c r="S70" i="2"/>
  <c r="R71" i="2"/>
  <c r="P73" i="2"/>
  <c r="Q73" i="2"/>
  <c r="R73" i="2"/>
  <c r="S73" i="2"/>
  <c r="R77" i="2"/>
  <c r="R79" i="2"/>
  <c r="R83" i="2"/>
  <c r="S6" i="2"/>
  <c r="R6" i="2"/>
  <c r="Q6" i="2"/>
  <c r="P6" i="2"/>
  <c r="E6" i="2"/>
  <c r="O12" i="2"/>
  <c r="O13" i="2"/>
  <c r="O53" i="2"/>
  <c r="O54" i="2"/>
  <c r="O55" i="2"/>
  <c r="O56" i="2"/>
  <c r="O57" i="2"/>
  <c r="O58" i="2"/>
  <c r="O59" i="2"/>
  <c r="O43" i="2"/>
  <c r="O44" i="2"/>
  <c r="O45" i="2"/>
  <c r="O46" i="2"/>
  <c r="O47" i="2"/>
  <c r="O7" i="2"/>
  <c r="O9" i="2"/>
  <c r="O17" i="2"/>
  <c r="O19" i="2"/>
  <c r="O20" i="2"/>
  <c r="O21" i="2"/>
  <c r="O23" i="2"/>
  <c r="O24" i="2"/>
  <c r="O25" i="2"/>
  <c r="O26" i="2"/>
  <c r="O27" i="2"/>
  <c r="O28" i="2"/>
  <c r="O30" i="2"/>
  <c r="O31" i="2"/>
  <c r="O33" i="2"/>
  <c r="O34" i="2"/>
  <c r="O36" i="2"/>
  <c r="O37" i="2"/>
  <c r="O39" i="2"/>
  <c r="O40" i="2"/>
  <c r="O41" i="2"/>
  <c r="O61" i="2"/>
  <c r="O62" i="2"/>
  <c r="O63" i="2"/>
  <c r="O65" i="2"/>
  <c r="O66" i="2"/>
  <c r="O67" i="2"/>
  <c r="O68" i="2"/>
  <c r="O69" i="2"/>
  <c r="O71" i="2"/>
  <c r="O72" i="2"/>
  <c r="O73" i="2"/>
  <c r="O74" i="2"/>
  <c r="O75" i="2"/>
  <c r="O76" i="2"/>
  <c r="O78" i="2"/>
  <c r="O79" i="2"/>
  <c r="O80" i="2"/>
  <c r="O81" i="2"/>
  <c r="O82" i="2"/>
  <c r="O84" i="2"/>
  <c r="O85" i="2"/>
  <c r="D8" i="2"/>
  <c r="D6" i="2"/>
  <c r="N255" i="1"/>
  <c r="N256" i="1"/>
  <c r="N260" i="1"/>
  <c r="N237" i="1"/>
  <c r="N253" i="1"/>
  <c r="N254" i="1"/>
  <c r="N239" i="1"/>
  <c r="N238" i="1"/>
  <c r="N216" i="1"/>
  <c r="N235" i="1"/>
  <c r="N231" i="1"/>
  <c r="N230" i="1"/>
  <c r="N226" i="1"/>
  <c r="N225" i="1"/>
  <c r="N218" i="1"/>
  <c r="N198" i="1"/>
  <c r="N214" i="1"/>
  <c r="N186" i="1"/>
  <c r="N165" i="1"/>
  <c r="N183" i="1"/>
  <c r="N177" i="1"/>
  <c r="N167" i="1"/>
  <c r="N153" i="1"/>
  <c r="N164" i="1"/>
  <c r="N135" i="1"/>
  <c r="N149" i="1"/>
  <c r="N142" i="1"/>
  <c r="N120" i="1"/>
  <c r="N108" i="1"/>
  <c r="N115" i="1"/>
  <c r="N96" i="1"/>
  <c r="N101" i="1"/>
  <c r="N87" i="1"/>
  <c r="N93" i="1"/>
  <c r="N95" i="1"/>
  <c r="N94" i="1"/>
  <c r="N92" i="1"/>
  <c r="N91" i="1"/>
  <c r="N90" i="1"/>
  <c r="N88" i="1"/>
  <c r="N86" i="1"/>
  <c r="N85" i="1"/>
  <c r="N84" i="1"/>
  <c r="N83" i="1"/>
  <c r="N82" i="1"/>
  <c r="N81" i="1"/>
  <c r="N80" i="1"/>
  <c r="N79" i="1"/>
  <c r="N78" i="1"/>
  <c r="N77" i="1"/>
  <c r="N76" i="1"/>
  <c r="N75" i="1"/>
  <c r="N74" i="1"/>
  <c r="D28" i="2"/>
  <c r="D27" i="2"/>
  <c r="D21" i="2"/>
  <c r="D7" i="2"/>
  <c r="D9" i="2"/>
  <c r="D10" i="2"/>
  <c r="D11" i="2"/>
  <c r="D12" i="2"/>
  <c r="D13" i="2"/>
  <c r="D14" i="2"/>
  <c r="D15" i="2"/>
  <c r="D16" i="2"/>
  <c r="D17"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6" i="2"/>
  <c r="D25" i="2"/>
  <c r="D24" i="2"/>
  <c r="D23" i="2"/>
  <c r="D22" i="2"/>
  <c r="D19" i="2"/>
  <c r="D18" i="2"/>
  <c r="N154" i="1"/>
  <c r="F35" i="2"/>
  <c r="N243" i="1"/>
  <c r="N247" i="1"/>
  <c r="N161" i="1"/>
  <c r="G6" i="12"/>
  <c r="N109" i="1"/>
  <c r="N124" i="1"/>
  <c r="N162" i="1"/>
  <c r="E13" i="2"/>
  <c r="N100" i="1"/>
  <c r="N159" i="1"/>
  <c r="N163" i="1"/>
  <c r="N201" i="1"/>
  <c r="N205" i="1"/>
  <c r="N240" i="1"/>
  <c r="N244" i="1"/>
  <c r="N248" i="1"/>
  <c r="F84" i="2"/>
  <c r="H35" i="2"/>
  <c r="F16" i="2"/>
  <c r="F8" i="2"/>
  <c r="G8" i="2"/>
  <c r="F32" i="12"/>
  <c r="F50" i="2"/>
  <c r="G50" i="2"/>
  <c r="F28" i="12"/>
  <c r="G28" i="12"/>
  <c r="H28" i="12"/>
  <c r="N155" i="1"/>
  <c r="N200" i="1"/>
  <c r="N212" i="1"/>
  <c r="F49" i="2"/>
  <c r="E17" i="2"/>
  <c r="N103" i="1"/>
  <c r="N122" i="1"/>
  <c r="N160" i="1"/>
  <c r="N175" i="1"/>
  <c r="N202" i="1"/>
  <c r="N241" i="1"/>
  <c r="N245" i="1"/>
  <c r="N249" i="1"/>
  <c r="H62" i="2"/>
  <c r="F52" i="2"/>
  <c r="G52" i="2"/>
  <c r="H49" i="2"/>
  <c r="E29" i="2"/>
  <c r="F29" i="2"/>
  <c r="E50" i="2"/>
  <c r="H83" i="12"/>
  <c r="H68" i="12"/>
  <c r="F55" i="12"/>
  <c r="G55" i="12"/>
  <c r="E55" i="12"/>
  <c r="H55" i="12"/>
  <c r="E28" i="12"/>
  <c r="F70" i="12"/>
  <c r="F66" i="12"/>
  <c r="G66" i="12"/>
  <c r="E34" i="12"/>
  <c r="F83" i="2"/>
  <c r="B85" i="2"/>
  <c r="F85" i="2"/>
  <c r="E83" i="2"/>
  <c r="B81" i="2"/>
  <c r="H81" i="2"/>
  <c r="N252" i="1"/>
  <c r="N251" i="1"/>
  <c r="N246" i="1"/>
  <c r="B79" i="2"/>
  <c r="F79" i="2"/>
  <c r="B80" i="2"/>
  <c r="B82" i="2"/>
  <c r="G77" i="2"/>
  <c r="N236" i="1"/>
  <c r="N224" i="1"/>
  <c r="N223" i="1"/>
  <c r="N222" i="1"/>
  <c r="B76" i="2"/>
  <c r="H76" i="2"/>
  <c r="B74" i="2"/>
  <c r="F74" i="2"/>
  <c r="B72" i="2"/>
  <c r="N219" i="1"/>
  <c r="N227" i="1"/>
  <c r="N233" i="1"/>
  <c r="F70" i="2"/>
  <c r="N220" i="1"/>
  <c r="N229" i="1"/>
  <c r="N234" i="1"/>
  <c r="B75" i="2"/>
  <c r="G75" i="2"/>
  <c r="B73" i="2"/>
  <c r="G73" i="2"/>
  <c r="N210" i="1"/>
  <c r="D90" i="11"/>
  <c r="N206" i="1"/>
  <c r="N213" i="1"/>
  <c r="B65" i="2"/>
  <c r="H65" i="2"/>
  <c r="D92" i="11"/>
  <c r="N197" i="1"/>
  <c r="N190" i="1"/>
  <c r="N189" i="1"/>
  <c r="N191" i="1"/>
  <c r="G62" i="2"/>
  <c r="N171" i="1"/>
  <c r="N181" i="1"/>
  <c r="N168" i="1"/>
  <c r="N170" i="1"/>
  <c r="N169" i="1"/>
  <c r="D80" i="11"/>
  <c r="F62" i="12"/>
  <c r="G59" i="12"/>
  <c r="F59" i="12"/>
  <c r="F61" i="12"/>
  <c r="E59" i="12"/>
  <c r="N176" i="1"/>
  <c r="H52" i="2"/>
  <c r="B59" i="12"/>
  <c r="D82" i="11"/>
  <c r="H64" i="12"/>
  <c r="N157" i="1"/>
  <c r="N158" i="1"/>
  <c r="N156" i="1"/>
  <c r="N145" i="1"/>
  <c r="E42" i="2"/>
  <c r="B45" i="2"/>
  <c r="F42" i="2"/>
  <c r="N146" i="1"/>
  <c r="B46" i="2"/>
  <c r="H46" i="2"/>
  <c r="G42" i="2"/>
  <c r="N137" i="1"/>
  <c r="N138" i="1"/>
  <c r="N150" i="1"/>
  <c r="B43" i="2"/>
  <c r="N127" i="1"/>
  <c r="N132" i="1"/>
  <c r="N134" i="1"/>
  <c r="N133" i="1"/>
  <c r="D64" i="11"/>
  <c r="N129" i="1"/>
  <c r="B44" i="12"/>
  <c r="D66" i="11"/>
  <c r="N125" i="1"/>
  <c r="N123" i="1"/>
  <c r="D63" i="11"/>
  <c r="H45" i="12"/>
  <c r="N126" i="1"/>
  <c r="N121" i="1"/>
  <c r="N128" i="1"/>
  <c r="N131" i="1"/>
  <c r="B39" i="2"/>
  <c r="H39" i="2"/>
  <c r="N118" i="1"/>
  <c r="N117" i="1"/>
  <c r="N119" i="1"/>
  <c r="N111" i="1"/>
  <c r="N110" i="1"/>
  <c r="N102" i="1"/>
  <c r="N107" i="1"/>
  <c r="N106" i="1"/>
  <c r="N105" i="1"/>
  <c r="N98" i="1"/>
  <c r="B30" i="2"/>
  <c r="D53" i="11"/>
  <c r="F34" i="12"/>
  <c r="N89" i="1"/>
  <c r="G29" i="2"/>
  <c r="B23" i="2"/>
  <c r="B28" i="2"/>
  <c r="B26" i="2"/>
  <c r="F26" i="2"/>
  <c r="F22" i="2"/>
  <c r="N68" i="1"/>
  <c r="H32" i="12"/>
  <c r="B24" i="2"/>
  <c r="H24" i="2"/>
  <c r="E22" i="2"/>
  <c r="G32" i="12"/>
  <c r="B27" i="2"/>
  <c r="B25" i="2"/>
  <c r="N56" i="1"/>
  <c r="B22" i="12"/>
  <c r="N58" i="1"/>
  <c r="N52" i="1"/>
  <c r="N51" i="1"/>
  <c r="N48" i="1"/>
  <c r="N50" i="1"/>
  <c r="N42" i="1"/>
  <c r="N46" i="1"/>
  <c r="N45" i="1"/>
  <c r="N44" i="1"/>
  <c r="F15" i="2"/>
  <c r="H14" i="2"/>
  <c r="G14" i="2"/>
  <c r="E17" i="12"/>
  <c r="N37" i="1"/>
  <c r="N38" i="1"/>
  <c r="N40" i="1"/>
  <c r="N39" i="1"/>
  <c r="F14" i="2"/>
  <c r="N29" i="1"/>
  <c r="H12" i="12"/>
  <c r="E12" i="12"/>
  <c r="B12" i="12"/>
  <c r="D29" i="11"/>
  <c r="H11" i="12"/>
  <c r="N12" i="1"/>
  <c r="N19" i="1"/>
  <c r="N17" i="1"/>
  <c r="N22" i="1"/>
  <c r="N18" i="1"/>
  <c r="N20" i="1"/>
  <c r="N21" i="1"/>
  <c r="E8" i="2"/>
  <c r="B8" i="12"/>
  <c r="D27" i="11"/>
  <c r="N13" i="1"/>
  <c r="D28" i="11"/>
  <c r="E7" i="2"/>
  <c r="H7" i="2"/>
  <c r="H71" i="2"/>
  <c r="E71" i="2"/>
  <c r="F71" i="2"/>
  <c r="G71" i="2"/>
  <c r="G44" i="12"/>
  <c r="E44" i="12"/>
  <c r="H44" i="12"/>
  <c r="F44" i="12"/>
  <c r="H78" i="2"/>
  <c r="F78" i="2"/>
  <c r="G78" i="2"/>
  <c r="E78" i="2"/>
  <c r="H40" i="2"/>
  <c r="E40" i="2"/>
  <c r="F40" i="2"/>
  <c r="N194" i="1"/>
  <c r="G26" i="12"/>
  <c r="F50" i="12"/>
  <c r="H54" i="12"/>
  <c r="G68" i="12"/>
  <c r="F83" i="12"/>
  <c r="G64" i="2"/>
  <c r="F62" i="2"/>
  <c r="N130" i="1"/>
  <c r="N141" i="1"/>
  <c r="N188" i="1"/>
  <c r="N195" i="1"/>
  <c r="N207" i="1"/>
  <c r="F81" i="2"/>
  <c r="F75" i="2"/>
  <c r="H74" i="2"/>
  <c r="B67" i="2"/>
  <c r="G67" i="2"/>
  <c r="F65" i="2"/>
  <c r="H64" i="2"/>
  <c r="G59" i="2"/>
  <c r="B56" i="2"/>
  <c r="G56" i="2"/>
  <c r="F46" i="2"/>
  <c r="H45" i="2"/>
  <c r="B41" i="2"/>
  <c r="E41" i="2"/>
  <c r="H38" i="2"/>
  <c r="F36" i="2"/>
  <c r="B31" i="2"/>
  <c r="F31" i="2"/>
  <c r="D102" i="11"/>
  <c r="E84" i="12"/>
  <c r="G56" i="12"/>
  <c r="F53" i="12"/>
  <c r="E31" i="12"/>
  <c r="N66" i="1"/>
  <c r="N72" i="1"/>
  <c r="N187" i="1"/>
  <c r="E50" i="12"/>
  <c r="F54" i="12"/>
  <c r="F68" i="12"/>
  <c r="G60" i="2"/>
  <c r="F64" i="2"/>
  <c r="H75" i="2"/>
  <c r="G82" i="2"/>
  <c r="G74" i="2"/>
  <c r="N192" i="1"/>
  <c r="N196" i="1"/>
  <c r="E81" i="2"/>
  <c r="E75" i="2"/>
  <c r="E74" i="2"/>
  <c r="B68" i="2"/>
  <c r="E65" i="2"/>
  <c r="E64" i="2"/>
  <c r="B63" i="2"/>
  <c r="E63" i="2"/>
  <c r="B61" i="2"/>
  <c r="F61" i="2"/>
  <c r="F59" i="2"/>
  <c r="E46" i="2"/>
  <c r="E36" i="2"/>
  <c r="B83" i="12"/>
  <c r="G83" i="12"/>
  <c r="F56" i="12"/>
  <c r="E53" i="12"/>
  <c r="H51" i="12"/>
  <c r="H50" i="12"/>
  <c r="D65" i="11"/>
  <c r="E47" i="12"/>
  <c r="F45" i="12"/>
  <c r="F33" i="12"/>
  <c r="D48" i="11"/>
  <c r="N71" i="1"/>
  <c r="N70" i="1"/>
  <c r="G65" i="2"/>
  <c r="D106" i="11"/>
  <c r="G88" i="12"/>
  <c r="G46" i="12"/>
  <c r="F23" i="2"/>
  <c r="N193" i="1"/>
  <c r="N250" i="1"/>
  <c r="E82" i="2"/>
  <c r="B69" i="2"/>
  <c r="B57" i="2"/>
  <c r="H57" i="2"/>
  <c r="B53" i="2"/>
  <c r="H51" i="2"/>
  <c r="F37" i="2"/>
  <c r="E30" i="2"/>
  <c r="G22" i="2"/>
  <c r="D105" i="11"/>
  <c r="G54" i="12"/>
  <c r="H46" i="12"/>
  <c r="N61" i="1"/>
  <c r="N62" i="1"/>
  <c r="N60" i="1"/>
  <c r="N57" i="1"/>
  <c r="N59" i="1"/>
  <c r="N65" i="1"/>
  <c r="N64" i="1"/>
  <c r="N63" i="1"/>
  <c r="D108" i="11"/>
  <c r="B89" i="12"/>
  <c r="G83" i="2"/>
  <c r="H8" i="12"/>
  <c r="F8" i="12"/>
  <c r="G8" i="12"/>
  <c r="E8" i="12"/>
  <c r="G16" i="12"/>
  <c r="G9" i="12"/>
  <c r="B9" i="2"/>
  <c r="G17" i="12"/>
  <c r="E16" i="12"/>
  <c r="G12" i="12"/>
  <c r="N28" i="1"/>
  <c r="N33" i="1"/>
  <c r="N16" i="1"/>
  <c r="F16" i="12"/>
  <c r="H13" i="2"/>
  <c r="F13" i="2"/>
  <c r="N43" i="1"/>
  <c r="G7" i="2"/>
  <c r="B6" i="12"/>
  <c r="H6" i="12"/>
  <c r="N8" i="1"/>
  <c r="E6" i="12"/>
  <c r="E16" i="2"/>
  <c r="B20" i="12"/>
  <c r="H17" i="2"/>
  <c r="D39" i="11"/>
  <c r="F17" i="2"/>
  <c r="G16" i="2"/>
  <c r="E66" i="2"/>
  <c r="H66" i="2"/>
  <c r="E57" i="2"/>
  <c r="C48" i="2"/>
  <c r="O49" i="2"/>
  <c r="O50" i="2"/>
  <c r="I23" i="2"/>
  <c r="S23" i="2"/>
  <c r="P23" i="2"/>
  <c r="Q23" i="2"/>
  <c r="J7" i="12"/>
  <c r="I25" i="11"/>
  <c r="F25" i="11"/>
  <c r="G25" i="11"/>
  <c r="H25" i="11"/>
  <c r="F77" i="2"/>
  <c r="G66" i="2"/>
  <c r="N116" i="1"/>
  <c r="N112" i="1"/>
  <c r="N113" i="1"/>
  <c r="N114" i="1"/>
  <c r="N185" i="1"/>
  <c r="N180" i="1"/>
  <c r="N174" i="1"/>
  <c r="N166" i="1"/>
  <c r="N184" i="1"/>
  <c r="N178" i="1"/>
  <c r="N173" i="1"/>
  <c r="N179" i="1"/>
  <c r="N259" i="1"/>
  <c r="N258" i="1"/>
  <c r="O51" i="2"/>
  <c r="E84" i="2"/>
  <c r="H84" i="2"/>
  <c r="E72" i="2"/>
  <c r="H72" i="2"/>
  <c r="E49" i="2"/>
  <c r="G49" i="2"/>
  <c r="H26" i="2"/>
  <c r="G26" i="2"/>
  <c r="E26" i="2"/>
  <c r="C85" i="2"/>
  <c r="I83" i="2"/>
  <c r="C84" i="2"/>
  <c r="S83" i="2"/>
  <c r="P83" i="2"/>
  <c r="Q83" i="2"/>
  <c r="I64" i="2"/>
  <c r="C65" i="2"/>
  <c r="C67" i="2"/>
  <c r="C69" i="2"/>
  <c r="S64" i="2"/>
  <c r="C66" i="2"/>
  <c r="P64" i="2"/>
  <c r="Q64" i="2"/>
  <c r="H63" i="2"/>
  <c r="F41" i="2"/>
  <c r="G37" i="2"/>
  <c r="H37" i="2"/>
  <c r="H28" i="2"/>
  <c r="G28" i="2"/>
  <c r="E28" i="2"/>
  <c r="I68" i="2"/>
  <c r="S68" i="2"/>
  <c r="P68" i="2"/>
  <c r="Q68" i="2"/>
  <c r="I13" i="2"/>
  <c r="S13" i="2"/>
  <c r="P13" i="2"/>
  <c r="Q13" i="2"/>
  <c r="E37" i="2"/>
  <c r="F66" i="2"/>
  <c r="N215" i="1"/>
  <c r="N199" i="1"/>
  <c r="N211" i="1"/>
  <c r="N204" i="1"/>
  <c r="N209" i="1"/>
  <c r="N208" i="1"/>
  <c r="R23" i="2"/>
  <c r="H79" i="2"/>
  <c r="G79" i="2"/>
  <c r="E79" i="2"/>
  <c r="G76" i="2"/>
  <c r="E76" i="2"/>
  <c r="F76" i="2"/>
  <c r="H67" i="2"/>
  <c r="E60" i="2"/>
  <c r="H60" i="2"/>
  <c r="E56" i="2"/>
  <c r="H56" i="2"/>
  <c r="F56" i="2"/>
  <c r="E51" i="2"/>
  <c r="F51" i="2"/>
  <c r="G51" i="2"/>
  <c r="H43" i="2"/>
  <c r="G43" i="2"/>
  <c r="G38" i="2"/>
  <c r="E38" i="2"/>
  <c r="F38" i="2"/>
  <c r="E35" i="2"/>
  <c r="G35" i="2"/>
  <c r="H32" i="2"/>
  <c r="B34" i="2"/>
  <c r="G32" i="2"/>
  <c r="B33" i="2"/>
  <c r="E32" i="2"/>
  <c r="F28" i="2"/>
  <c r="E24" i="2"/>
  <c r="G24" i="2"/>
  <c r="F24" i="2"/>
  <c r="I79" i="2"/>
  <c r="S79" i="2"/>
  <c r="P79" i="2"/>
  <c r="Q79" i="2"/>
  <c r="I39" i="2"/>
  <c r="S39" i="2"/>
  <c r="P39" i="2"/>
  <c r="Q39" i="2"/>
  <c r="I10" i="2"/>
  <c r="S10" i="2"/>
  <c r="P10" i="2"/>
  <c r="Q10" i="2"/>
  <c r="I7" i="2"/>
  <c r="S7" i="2"/>
  <c r="P7" i="2"/>
  <c r="Q7" i="2"/>
  <c r="E77" i="2"/>
  <c r="H77" i="2"/>
  <c r="E61" i="2"/>
  <c r="F55" i="2"/>
  <c r="G55" i="2"/>
  <c r="H55" i="2"/>
  <c r="G31" i="2"/>
  <c r="H31" i="2"/>
  <c r="E31" i="2"/>
  <c r="I37" i="2"/>
  <c r="S37" i="2"/>
  <c r="P37" i="2"/>
  <c r="Q37" i="2"/>
  <c r="N97" i="1"/>
  <c r="N99" i="1"/>
  <c r="N104" i="1"/>
  <c r="N152" i="1"/>
  <c r="N148" i="1"/>
  <c r="N144" i="1"/>
  <c r="N140" i="1"/>
  <c r="N136" i="1"/>
  <c r="N151" i="1"/>
  <c r="N147" i="1"/>
  <c r="N143" i="1"/>
  <c r="N139" i="1"/>
  <c r="N172" i="1"/>
  <c r="N182" i="1"/>
  <c r="N203" i="1"/>
  <c r="N257" i="1"/>
  <c r="H85" i="2"/>
  <c r="G85" i="2"/>
  <c r="E85" i="2"/>
  <c r="H70" i="2"/>
  <c r="G70" i="2"/>
  <c r="E70" i="2"/>
  <c r="E55" i="2"/>
  <c r="G18" i="2"/>
  <c r="B19" i="2"/>
  <c r="B21" i="2"/>
  <c r="E18" i="2"/>
  <c r="B20" i="2"/>
  <c r="F18" i="2"/>
  <c r="H18" i="2"/>
  <c r="I77" i="2"/>
  <c r="C78" i="2"/>
  <c r="C80" i="2"/>
  <c r="C82" i="2"/>
  <c r="S77" i="2"/>
  <c r="C81" i="2"/>
  <c r="P77" i="2"/>
  <c r="Q77" i="2"/>
  <c r="S71" i="2"/>
  <c r="P71" i="2"/>
  <c r="Q71" i="2"/>
  <c r="N217" i="1"/>
  <c r="N221" i="1"/>
  <c r="N228" i="1"/>
  <c r="N232" i="1"/>
  <c r="N242" i="1"/>
  <c r="G81" i="2"/>
  <c r="E69" i="2"/>
  <c r="E59" i="2"/>
  <c r="B54" i="2"/>
  <c r="E53" i="2"/>
  <c r="E52" i="2"/>
  <c r="B47" i="2"/>
  <c r="G46" i="2"/>
  <c r="B44" i="2"/>
  <c r="G40" i="2"/>
  <c r="G36" i="2"/>
  <c r="G23" i="2"/>
  <c r="H16" i="2"/>
  <c r="F10" i="2"/>
  <c r="G10" i="2"/>
  <c r="G6" i="2"/>
  <c r="H6" i="2"/>
  <c r="G15" i="2"/>
  <c r="H15" i="2"/>
  <c r="C75" i="2"/>
  <c r="H70" i="12"/>
  <c r="G70" i="12"/>
  <c r="B58" i="2"/>
  <c r="E11" i="2"/>
  <c r="B12" i="2"/>
  <c r="F11" i="2"/>
  <c r="C72" i="2"/>
  <c r="C74" i="2"/>
  <c r="C76" i="2"/>
  <c r="I70" i="2"/>
  <c r="I53" i="2"/>
  <c r="C54" i="2"/>
  <c r="C34" i="2"/>
  <c r="I32" i="2"/>
  <c r="C33" i="2"/>
  <c r="I16" i="2"/>
  <c r="C17" i="2"/>
  <c r="I11" i="2"/>
  <c r="C12" i="2"/>
  <c r="F22" i="12"/>
  <c r="G22" i="12"/>
  <c r="E22" i="12"/>
  <c r="H22" i="12"/>
  <c r="G104" i="11"/>
  <c r="J86" i="12"/>
  <c r="H104" i="11"/>
  <c r="I104" i="11"/>
  <c r="J52" i="12"/>
  <c r="G70" i="11"/>
  <c r="F70" i="11"/>
  <c r="H70" i="11"/>
  <c r="E56" i="11"/>
  <c r="E54" i="11"/>
  <c r="E55" i="11"/>
  <c r="E57" i="11"/>
  <c r="C36" i="12"/>
  <c r="F7" i="2"/>
  <c r="I42" i="2"/>
  <c r="C43" i="2"/>
  <c r="I35" i="2"/>
  <c r="C36" i="2"/>
  <c r="H50" i="2"/>
  <c r="H89" i="12"/>
  <c r="E89" i="12"/>
  <c r="F89" i="12"/>
  <c r="G61" i="12"/>
  <c r="H61" i="12"/>
  <c r="H35" i="12"/>
  <c r="E35" i="12"/>
  <c r="G35" i="12"/>
  <c r="F35" i="12"/>
  <c r="J42" i="12"/>
  <c r="F60" i="11"/>
  <c r="G60" i="11"/>
  <c r="C9" i="2"/>
  <c r="H26" i="12"/>
  <c r="E26" i="12"/>
  <c r="J79" i="12"/>
  <c r="G97" i="11"/>
  <c r="E79" i="11"/>
  <c r="E83" i="11"/>
  <c r="E77" i="11"/>
  <c r="E81" i="11"/>
  <c r="E78" i="11"/>
  <c r="E82" i="11"/>
  <c r="E80" i="11"/>
  <c r="J55" i="12"/>
  <c r="G73" i="11"/>
  <c r="J29" i="12"/>
  <c r="F47" i="11"/>
  <c r="G47" i="11"/>
  <c r="C63" i="2"/>
  <c r="C41" i="2"/>
  <c r="C27" i="2"/>
  <c r="C25" i="2"/>
  <c r="G89" i="12"/>
  <c r="D94" i="11"/>
  <c r="D96" i="11"/>
  <c r="D99" i="11"/>
  <c r="B76" i="12"/>
  <c r="D95" i="11"/>
  <c r="D97" i="11"/>
  <c r="D98" i="11"/>
  <c r="D100" i="11"/>
  <c r="E66" i="12"/>
  <c r="H62" i="12"/>
  <c r="G62" i="12"/>
  <c r="E62" i="12"/>
  <c r="D55" i="11"/>
  <c r="D56" i="11"/>
  <c r="D54" i="11"/>
  <c r="D57" i="11"/>
  <c r="B36" i="12"/>
  <c r="D36" i="11"/>
  <c r="D37" i="11"/>
  <c r="B18" i="12"/>
  <c r="J71" i="12"/>
  <c r="G89" i="11"/>
  <c r="J17" i="12"/>
  <c r="F35" i="11"/>
  <c r="G35" i="11"/>
  <c r="E30" i="11"/>
  <c r="C12" i="12"/>
  <c r="J8" i="12"/>
  <c r="I26" i="11"/>
  <c r="F26" i="11"/>
  <c r="G26" i="11"/>
  <c r="B70" i="12"/>
  <c r="D104" i="11"/>
  <c r="D103" i="11"/>
  <c r="D87" i="11"/>
  <c r="D83" i="11"/>
  <c r="G64" i="12"/>
  <c r="D76" i="11"/>
  <c r="D75" i="11"/>
  <c r="E56" i="12"/>
  <c r="G53" i="12"/>
  <c r="E51" i="12"/>
  <c r="H47" i="12"/>
  <c r="G34" i="12"/>
  <c r="F29" i="12"/>
  <c r="H29" i="12"/>
  <c r="E29" i="12"/>
  <c r="F11" i="12"/>
  <c r="G11" i="12"/>
  <c r="E11" i="12"/>
  <c r="D25" i="11"/>
  <c r="E103" i="11"/>
  <c r="E101" i="11"/>
  <c r="E105" i="11"/>
  <c r="E102" i="11"/>
  <c r="E106" i="11"/>
  <c r="E53" i="11"/>
  <c r="E51" i="11"/>
  <c r="E52" i="11"/>
  <c r="E38" i="11"/>
  <c r="E39" i="11"/>
  <c r="D93" i="11"/>
  <c r="D91" i="11"/>
  <c r="D89" i="11"/>
  <c r="D85" i="11"/>
  <c r="D81" i="11"/>
  <c r="D78" i="11"/>
  <c r="D67" i="11"/>
  <c r="D70" i="11"/>
  <c r="E45" i="12"/>
  <c r="G45" i="12"/>
  <c r="D59" i="11"/>
  <c r="D60" i="11"/>
  <c r="D58" i="11"/>
  <c r="D61" i="11"/>
  <c r="F27" i="12"/>
  <c r="H27" i="12"/>
  <c r="E27" i="12"/>
  <c r="F20" i="12"/>
  <c r="H20" i="12"/>
  <c r="E20" i="12"/>
  <c r="D32" i="11"/>
  <c r="D31" i="11"/>
  <c r="D33" i="11"/>
  <c r="E86" i="11"/>
  <c r="E84" i="11"/>
  <c r="E85" i="11"/>
  <c r="E33" i="12"/>
  <c r="H33" i="12"/>
  <c r="E96" i="11"/>
  <c r="E100" i="11"/>
  <c r="E94" i="11"/>
  <c r="E98" i="11"/>
  <c r="E95" i="11"/>
  <c r="E99" i="11"/>
  <c r="E69" i="11"/>
  <c r="E67" i="11"/>
  <c r="E71" i="11"/>
  <c r="E68" i="11"/>
  <c r="E72" i="11"/>
  <c r="E46" i="11"/>
  <c r="E50" i="11"/>
  <c r="E44" i="11"/>
  <c r="E48" i="11"/>
  <c r="E45" i="11"/>
  <c r="E49" i="11"/>
  <c r="N25" i="1"/>
  <c r="N14" i="1"/>
  <c r="F31" i="12"/>
  <c r="D43" i="11"/>
  <c r="D41" i="11"/>
  <c r="F17" i="12"/>
  <c r="F12" i="12"/>
  <c r="E9" i="12"/>
  <c r="E64" i="11"/>
  <c r="E33" i="11"/>
  <c r="D42" i="11"/>
  <c r="E93" i="11"/>
  <c r="E66" i="11"/>
  <c r="F82" i="2"/>
  <c r="H82" i="2"/>
  <c r="E80" i="2"/>
  <c r="F80" i="2"/>
  <c r="H80" i="2"/>
  <c r="G80" i="2"/>
  <c r="F73" i="2"/>
  <c r="F72" i="2"/>
  <c r="G72" i="2"/>
  <c r="E73" i="2"/>
  <c r="H73" i="2"/>
  <c r="F67" i="2"/>
  <c r="G74" i="12"/>
  <c r="H74" i="12"/>
  <c r="E74" i="12"/>
  <c r="F74" i="12"/>
  <c r="F72" i="12"/>
  <c r="E72" i="12"/>
  <c r="H72" i="12"/>
  <c r="G72" i="12"/>
  <c r="E67" i="2"/>
  <c r="G63" i="2"/>
  <c r="F63" i="2"/>
  <c r="G57" i="2"/>
  <c r="E64" i="12"/>
  <c r="F64" i="12"/>
  <c r="F43" i="2"/>
  <c r="E43" i="2"/>
  <c r="G45" i="2"/>
  <c r="E45" i="2"/>
  <c r="F45" i="2"/>
  <c r="G48" i="12"/>
  <c r="F48" i="12"/>
  <c r="G39" i="2"/>
  <c r="F39" i="2"/>
  <c r="E48" i="12"/>
  <c r="H48" i="12"/>
  <c r="E39" i="2"/>
  <c r="E46" i="12"/>
  <c r="F46" i="12"/>
  <c r="H30" i="2"/>
  <c r="F30" i="2"/>
  <c r="G30" i="2"/>
  <c r="G25" i="2"/>
  <c r="H25" i="2"/>
  <c r="F25" i="2"/>
  <c r="E25" i="2"/>
  <c r="E27" i="2"/>
  <c r="G27" i="2"/>
  <c r="F27" i="2"/>
  <c r="H27" i="2"/>
  <c r="H23" i="2"/>
  <c r="E23" i="2"/>
  <c r="H9" i="12"/>
  <c r="F9" i="12"/>
  <c r="G10" i="12"/>
  <c r="F10" i="12"/>
  <c r="H10" i="12"/>
  <c r="E10" i="12"/>
  <c r="F47" i="12"/>
  <c r="H61" i="2"/>
  <c r="G41" i="2"/>
  <c r="F57" i="2"/>
  <c r="H53" i="2"/>
  <c r="G53" i="2"/>
  <c r="F53" i="2"/>
  <c r="H88" i="12"/>
  <c r="E88" i="12"/>
  <c r="F88" i="12"/>
  <c r="H30" i="12"/>
  <c r="G30" i="12"/>
  <c r="E30" i="12"/>
  <c r="F30" i="12"/>
  <c r="G87" i="12"/>
  <c r="F87" i="12"/>
  <c r="H87" i="12"/>
  <c r="E87" i="12"/>
  <c r="H68" i="2"/>
  <c r="E68" i="2"/>
  <c r="F68" i="2"/>
  <c r="G68" i="2"/>
  <c r="H84" i="12"/>
  <c r="F84" i="12"/>
  <c r="G84" i="12"/>
  <c r="G61" i="2"/>
  <c r="G47" i="12"/>
  <c r="H41" i="2"/>
  <c r="H69" i="2"/>
  <c r="G69" i="2"/>
  <c r="F69" i="2"/>
  <c r="E90" i="12"/>
  <c r="G90" i="12"/>
  <c r="H90" i="12"/>
  <c r="F90" i="12"/>
  <c r="G9" i="2"/>
  <c r="E9" i="2"/>
  <c r="F9" i="2"/>
  <c r="H9" i="2"/>
  <c r="H21" i="12"/>
  <c r="F21" i="12"/>
  <c r="G21" i="12"/>
  <c r="E21" i="12"/>
  <c r="G72" i="11"/>
  <c r="J54" i="12"/>
  <c r="H72" i="11"/>
  <c r="I72" i="11"/>
  <c r="F72" i="11"/>
  <c r="G52" i="12"/>
  <c r="H52" i="12"/>
  <c r="F52" i="12"/>
  <c r="E52" i="12"/>
  <c r="J63" i="12"/>
  <c r="G81" i="11"/>
  <c r="F81" i="11"/>
  <c r="H81" i="11"/>
  <c r="I81" i="11"/>
  <c r="F58" i="2"/>
  <c r="H58" i="2"/>
  <c r="E58" i="2"/>
  <c r="G58" i="2"/>
  <c r="E19" i="2"/>
  <c r="F19" i="2"/>
  <c r="H19" i="2"/>
  <c r="G19" i="2"/>
  <c r="S67" i="2"/>
  <c r="P67" i="2"/>
  <c r="I67" i="2"/>
  <c r="Q67" i="2"/>
  <c r="R67" i="2"/>
  <c r="I85" i="2"/>
  <c r="S85" i="2"/>
  <c r="P85" i="2"/>
  <c r="Q85" i="2"/>
  <c r="R85" i="2"/>
  <c r="J46" i="12"/>
  <c r="F64" i="11"/>
  <c r="G64" i="11"/>
  <c r="H64" i="11"/>
  <c r="I64" i="11"/>
  <c r="J26" i="12"/>
  <c r="F44" i="11"/>
  <c r="G44" i="11"/>
  <c r="H44" i="11"/>
  <c r="I44" i="11"/>
  <c r="J82" i="12"/>
  <c r="G100" i="11"/>
  <c r="H100" i="11"/>
  <c r="I100" i="11"/>
  <c r="F100" i="11"/>
  <c r="G43" i="12"/>
  <c r="H43" i="12"/>
  <c r="E43" i="12"/>
  <c r="F43" i="12"/>
  <c r="G49" i="12"/>
  <c r="F49" i="12"/>
  <c r="H49" i="12"/>
  <c r="E49" i="12"/>
  <c r="E71" i="12"/>
  <c r="F71" i="12"/>
  <c r="H71" i="12"/>
  <c r="G71" i="12"/>
  <c r="J20" i="12"/>
  <c r="F38" i="11"/>
  <c r="G38" i="11"/>
  <c r="H38" i="11"/>
  <c r="I38" i="11"/>
  <c r="J88" i="12"/>
  <c r="G106" i="11"/>
  <c r="F106" i="11"/>
  <c r="H106" i="11"/>
  <c r="I106" i="11"/>
  <c r="J85" i="12"/>
  <c r="G103" i="11"/>
  <c r="F103" i="11"/>
  <c r="H103" i="11"/>
  <c r="I103" i="11"/>
  <c r="E65" i="12"/>
  <c r="F65" i="12"/>
  <c r="H65" i="12"/>
  <c r="G65" i="12"/>
  <c r="G86" i="12"/>
  <c r="E86" i="12"/>
  <c r="F86" i="12"/>
  <c r="H86" i="12"/>
  <c r="J12" i="12"/>
  <c r="I30" i="11"/>
  <c r="F30" i="11"/>
  <c r="G30" i="11"/>
  <c r="H30" i="11"/>
  <c r="G18" i="12"/>
  <c r="H18" i="12"/>
  <c r="E18" i="12"/>
  <c r="F18" i="12"/>
  <c r="G38" i="12"/>
  <c r="E38" i="12"/>
  <c r="F38" i="12"/>
  <c r="H38" i="12"/>
  <c r="E79" i="12"/>
  <c r="H79" i="12"/>
  <c r="G79" i="12"/>
  <c r="F79" i="12"/>
  <c r="G78" i="12"/>
  <c r="H78" i="12"/>
  <c r="E78" i="12"/>
  <c r="F78" i="12"/>
  <c r="I27" i="2"/>
  <c r="S27" i="2"/>
  <c r="P27" i="2"/>
  <c r="Q27" i="2"/>
  <c r="R27" i="2"/>
  <c r="J62" i="12"/>
  <c r="G80" i="11"/>
  <c r="I80" i="11"/>
  <c r="F80" i="11"/>
  <c r="H80" i="11"/>
  <c r="J59" i="12"/>
  <c r="G77" i="11"/>
  <c r="F77" i="11"/>
  <c r="H77" i="11"/>
  <c r="I77" i="11"/>
  <c r="J37" i="12"/>
  <c r="F55" i="11"/>
  <c r="G55" i="11"/>
  <c r="H55" i="11"/>
  <c r="I55" i="11"/>
  <c r="I81" i="2"/>
  <c r="S81" i="2"/>
  <c r="P81" i="2"/>
  <c r="Q81" i="2"/>
  <c r="R81" i="2"/>
  <c r="S78" i="2"/>
  <c r="P78" i="2"/>
  <c r="I78" i="2"/>
  <c r="Q78" i="2"/>
  <c r="R78" i="2"/>
  <c r="G20" i="2"/>
  <c r="E20" i="2"/>
  <c r="F20" i="2"/>
  <c r="H20" i="2"/>
  <c r="I66" i="2"/>
  <c r="S66" i="2"/>
  <c r="P66" i="2"/>
  <c r="Q66" i="2"/>
  <c r="R66" i="2"/>
  <c r="I65" i="2"/>
  <c r="S65" i="2"/>
  <c r="P65" i="2"/>
  <c r="Q65" i="2"/>
  <c r="R65" i="2"/>
  <c r="J30" i="12"/>
  <c r="F48" i="11"/>
  <c r="G48" i="11"/>
  <c r="H48" i="11"/>
  <c r="I48" i="11"/>
  <c r="G15" i="12"/>
  <c r="H15" i="12"/>
  <c r="F15" i="12"/>
  <c r="E15" i="12"/>
  <c r="G41" i="12"/>
  <c r="H41" i="12"/>
  <c r="E41" i="12"/>
  <c r="F41" i="12"/>
  <c r="J21" i="12"/>
  <c r="F39" i="11"/>
  <c r="G39" i="11"/>
  <c r="H39" i="11"/>
  <c r="I39" i="11"/>
  <c r="J35" i="12"/>
  <c r="F53" i="11"/>
  <c r="G53" i="11"/>
  <c r="H53" i="11"/>
  <c r="I53" i="11"/>
  <c r="J83" i="12"/>
  <c r="G101" i="11"/>
  <c r="I101" i="11"/>
  <c r="F101" i="11"/>
  <c r="H101" i="11"/>
  <c r="G85" i="12"/>
  <c r="H85" i="12"/>
  <c r="F85" i="12"/>
  <c r="E85" i="12"/>
  <c r="G19" i="12"/>
  <c r="F19" i="12"/>
  <c r="H19" i="12"/>
  <c r="E19" i="12"/>
  <c r="F81" i="12"/>
  <c r="H81" i="12"/>
  <c r="G81" i="12"/>
  <c r="E81" i="12"/>
  <c r="I9" i="2"/>
  <c r="S9" i="2"/>
  <c r="P9" i="2"/>
  <c r="Q9" i="2"/>
  <c r="R9" i="2"/>
  <c r="J39" i="12"/>
  <c r="F57" i="11"/>
  <c r="G57" i="11"/>
  <c r="H57" i="11"/>
  <c r="I57" i="11"/>
  <c r="I12" i="2"/>
  <c r="S12" i="2"/>
  <c r="P12" i="2"/>
  <c r="Q12" i="2"/>
  <c r="R12" i="2"/>
  <c r="I72" i="2"/>
  <c r="S72" i="2"/>
  <c r="P72" i="2"/>
  <c r="Q72" i="2"/>
  <c r="R72" i="2"/>
  <c r="G47" i="2"/>
  <c r="H47" i="2"/>
  <c r="F47" i="2"/>
  <c r="E47" i="2"/>
  <c r="E23" i="12"/>
  <c r="F23" i="12"/>
  <c r="H23" i="12"/>
  <c r="G23" i="12"/>
  <c r="J50" i="12"/>
  <c r="G68" i="11"/>
  <c r="H68" i="11"/>
  <c r="I68" i="11"/>
  <c r="F68" i="11"/>
  <c r="H13" i="12"/>
  <c r="E13" i="12"/>
  <c r="G13" i="12"/>
  <c r="F13" i="12"/>
  <c r="J75" i="12"/>
  <c r="G93" i="11"/>
  <c r="I93" i="11"/>
  <c r="F93" i="11"/>
  <c r="H93" i="11"/>
  <c r="H25" i="12"/>
  <c r="E25" i="12"/>
  <c r="F25" i="12"/>
  <c r="G25" i="12"/>
  <c r="J31" i="12"/>
  <c r="F49" i="11"/>
  <c r="G49" i="11"/>
  <c r="H49" i="11"/>
  <c r="I49" i="11"/>
  <c r="J32" i="12"/>
  <c r="F50" i="11"/>
  <c r="G50" i="11"/>
  <c r="H50" i="11"/>
  <c r="I50" i="11"/>
  <c r="J53" i="12"/>
  <c r="G71" i="11"/>
  <c r="F71" i="11"/>
  <c r="H71" i="11"/>
  <c r="I71" i="11"/>
  <c r="J77" i="12"/>
  <c r="G95" i="11"/>
  <c r="F95" i="11"/>
  <c r="H95" i="11"/>
  <c r="I95" i="11"/>
  <c r="J78" i="12"/>
  <c r="G96" i="11"/>
  <c r="H96" i="11"/>
  <c r="I96" i="11"/>
  <c r="F96" i="11"/>
  <c r="J66" i="12"/>
  <c r="G84" i="11"/>
  <c r="I84" i="11"/>
  <c r="F84" i="11"/>
  <c r="H84" i="11"/>
  <c r="F14" i="12"/>
  <c r="G14" i="12"/>
  <c r="E14" i="12"/>
  <c r="H14" i="12"/>
  <c r="G40" i="12"/>
  <c r="F40" i="12"/>
  <c r="H40" i="12"/>
  <c r="E40" i="12"/>
  <c r="E60" i="12"/>
  <c r="F60" i="12"/>
  <c r="H60" i="12"/>
  <c r="G60" i="12"/>
  <c r="E73" i="12"/>
  <c r="F73" i="12"/>
  <c r="H73" i="12"/>
  <c r="G73" i="12"/>
  <c r="F52" i="11"/>
  <c r="J34" i="12"/>
  <c r="G52" i="11"/>
  <c r="H52" i="11"/>
  <c r="I52" i="11"/>
  <c r="J84" i="12"/>
  <c r="G102" i="11"/>
  <c r="F102" i="11"/>
  <c r="H102" i="11"/>
  <c r="I102" i="11"/>
  <c r="G7" i="12"/>
  <c r="E7" i="12"/>
  <c r="F7" i="12"/>
  <c r="H7" i="12"/>
  <c r="E57" i="12"/>
  <c r="H57" i="12"/>
  <c r="F57" i="12"/>
  <c r="G57" i="12"/>
  <c r="E69" i="12"/>
  <c r="F69" i="12"/>
  <c r="G69" i="12"/>
  <c r="H69" i="12"/>
  <c r="E37" i="12"/>
  <c r="H37" i="12"/>
  <c r="G37" i="12"/>
  <c r="F37" i="12"/>
  <c r="E77" i="12"/>
  <c r="G77" i="12"/>
  <c r="H77" i="12"/>
  <c r="F77" i="12"/>
  <c r="G76" i="12"/>
  <c r="H76" i="12"/>
  <c r="E76" i="12"/>
  <c r="F76" i="12"/>
  <c r="I41" i="2"/>
  <c r="S41" i="2"/>
  <c r="P41" i="2"/>
  <c r="Q41" i="2"/>
  <c r="R41" i="2"/>
  <c r="J64" i="12"/>
  <c r="G82" i="11"/>
  <c r="F82" i="11"/>
  <c r="H82" i="11"/>
  <c r="I82" i="11"/>
  <c r="J65" i="12"/>
  <c r="G83" i="11"/>
  <c r="H83" i="11"/>
  <c r="I83" i="11"/>
  <c r="F83" i="11"/>
  <c r="I36" i="2"/>
  <c r="S36" i="2"/>
  <c r="P36" i="2"/>
  <c r="Q36" i="2"/>
  <c r="R36" i="2"/>
  <c r="J36" i="12"/>
  <c r="F54" i="11"/>
  <c r="G54" i="11"/>
  <c r="H54" i="11"/>
  <c r="I54" i="11"/>
  <c r="S17" i="2"/>
  <c r="P17" i="2"/>
  <c r="I17" i="2"/>
  <c r="Q17" i="2"/>
  <c r="R17" i="2"/>
  <c r="I34" i="2"/>
  <c r="S34" i="2"/>
  <c r="P34" i="2"/>
  <c r="Q34" i="2"/>
  <c r="R34" i="2"/>
  <c r="I76" i="2"/>
  <c r="S76" i="2"/>
  <c r="P76" i="2"/>
  <c r="Q76" i="2"/>
  <c r="R76" i="2"/>
  <c r="H12" i="2"/>
  <c r="F12" i="2"/>
  <c r="G12" i="2"/>
  <c r="E12" i="2"/>
  <c r="G44" i="2"/>
  <c r="E44" i="2"/>
  <c r="F44" i="2"/>
  <c r="H44" i="2"/>
  <c r="F33" i="2"/>
  <c r="E33" i="2"/>
  <c r="G33" i="2"/>
  <c r="H33" i="2"/>
  <c r="S84" i="2"/>
  <c r="I84" i="2"/>
  <c r="P84" i="2"/>
  <c r="Q84" i="2"/>
  <c r="R84" i="2"/>
  <c r="C50" i="2"/>
  <c r="I48" i="2"/>
  <c r="C49" i="2"/>
  <c r="C51" i="2"/>
  <c r="S48" i="2"/>
  <c r="P48" i="2"/>
  <c r="Q48" i="2"/>
  <c r="R48" i="2"/>
  <c r="J15" i="12"/>
  <c r="I33" i="11"/>
  <c r="F33" i="11"/>
  <c r="G33" i="11"/>
  <c r="H33" i="11"/>
  <c r="J51" i="12"/>
  <c r="G69" i="11"/>
  <c r="I69" i="11"/>
  <c r="F69" i="11"/>
  <c r="H69" i="11"/>
  <c r="J76" i="12"/>
  <c r="G94" i="11"/>
  <c r="F94" i="11"/>
  <c r="H94" i="11"/>
  <c r="I94" i="11"/>
  <c r="F67" i="12"/>
  <c r="G67" i="12"/>
  <c r="H67" i="12"/>
  <c r="E67" i="12"/>
  <c r="E36" i="12"/>
  <c r="G36" i="12"/>
  <c r="F36" i="12"/>
  <c r="H36" i="12"/>
  <c r="E80" i="12"/>
  <c r="F80" i="12"/>
  <c r="G80" i="12"/>
  <c r="H80" i="12"/>
  <c r="I25" i="2"/>
  <c r="S25" i="2"/>
  <c r="P25" i="2"/>
  <c r="Q25" i="2"/>
  <c r="R25" i="2"/>
  <c r="I43" i="2"/>
  <c r="S43" i="2"/>
  <c r="C44" i="2"/>
  <c r="P43" i="2"/>
  <c r="Q43" i="2"/>
  <c r="R43" i="2"/>
  <c r="S33" i="2"/>
  <c r="P33" i="2"/>
  <c r="I33" i="2"/>
  <c r="Q33" i="2"/>
  <c r="R33" i="2"/>
  <c r="I80" i="2"/>
  <c r="S80" i="2"/>
  <c r="P80" i="2"/>
  <c r="Q80" i="2"/>
  <c r="R80" i="2"/>
  <c r="F34" i="2"/>
  <c r="H34" i="2"/>
  <c r="G34" i="2"/>
  <c r="E34" i="2"/>
  <c r="J48" i="12"/>
  <c r="F66" i="11"/>
  <c r="G66" i="11"/>
  <c r="H66" i="11"/>
  <c r="I66" i="11"/>
  <c r="J81" i="12"/>
  <c r="G99" i="11"/>
  <c r="F99" i="11"/>
  <c r="H99" i="11"/>
  <c r="I99" i="11"/>
  <c r="J67" i="12"/>
  <c r="G85" i="11"/>
  <c r="F85" i="11"/>
  <c r="H85" i="11"/>
  <c r="I85" i="11"/>
  <c r="F24" i="12"/>
  <c r="G24" i="12"/>
  <c r="E24" i="12"/>
  <c r="H24" i="12"/>
  <c r="J27" i="12"/>
  <c r="F45" i="11"/>
  <c r="G45" i="11"/>
  <c r="H45" i="11"/>
  <c r="I45" i="11"/>
  <c r="J28" i="12"/>
  <c r="F46" i="11"/>
  <c r="G46" i="11"/>
  <c r="H46" i="11"/>
  <c r="I46" i="11"/>
  <c r="J49" i="12"/>
  <c r="G67" i="11"/>
  <c r="F67" i="11"/>
  <c r="H67" i="11"/>
  <c r="I67" i="11"/>
  <c r="J80" i="12"/>
  <c r="G98" i="11"/>
  <c r="F98" i="11"/>
  <c r="H98" i="11"/>
  <c r="I98" i="11"/>
  <c r="J68" i="12"/>
  <c r="G86" i="11"/>
  <c r="F86" i="11"/>
  <c r="H86" i="11"/>
  <c r="I86" i="11"/>
  <c r="F42" i="12"/>
  <c r="G42" i="12"/>
  <c r="E42" i="12"/>
  <c r="H42" i="12"/>
  <c r="G63" i="12"/>
  <c r="E63" i="12"/>
  <c r="F63" i="12"/>
  <c r="H63" i="12"/>
  <c r="E75" i="12"/>
  <c r="F75" i="12"/>
  <c r="H75" i="12"/>
  <c r="G75" i="12"/>
  <c r="J33" i="12"/>
  <c r="F51" i="11"/>
  <c r="G51" i="11"/>
  <c r="H51" i="11"/>
  <c r="I51" i="11"/>
  <c r="J87" i="12"/>
  <c r="G105" i="11"/>
  <c r="I105" i="11"/>
  <c r="F105" i="11"/>
  <c r="H105" i="11"/>
  <c r="E58" i="12"/>
  <c r="F58" i="12"/>
  <c r="G58" i="12"/>
  <c r="H58" i="12"/>
  <c r="E39" i="12"/>
  <c r="G39" i="12"/>
  <c r="H39" i="12"/>
  <c r="F39" i="12"/>
  <c r="E82" i="12"/>
  <c r="F82" i="12"/>
  <c r="G82" i="12"/>
  <c r="H82" i="12"/>
  <c r="I63" i="2"/>
  <c r="S63" i="2"/>
  <c r="P63" i="2"/>
  <c r="Q63" i="2"/>
  <c r="R63" i="2"/>
  <c r="J60" i="12"/>
  <c r="G78" i="11"/>
  <c r="F78" i="11"/>
  <c r="H78" i="11"/>
  <c r="I78" i="11"/>
  <c r="J61" i="12"/>
  <c r="G79" i="11"/>
  <c r="H79" i="11"/>
  <c r="I79" i="11"/>
  <c r="F79" i="11"/>
  <c r="F56" i="11"/>
  <c r="G56" i="11"/>
  <c r="H56" i="11"/>
  <c r="I56" i="11"/>
  <c r="J38" i="12"/>
  <c r="I54" i="2"/>
  <c r="S54" i="2"/>
  <c r="P54" i="2"/>
  <c r="C55" i="2"/>
  <c r="Q54" i="2"/>
  <c r="R54" i="2"/>
  <c r="I74" i="2"/>
  <c r="S74" i="2"/>
  <c r="P74" i="2"/>
  <c r="Q74" i="2"/>
  <c r="R74" i="2"/>
  <c r="S75" i="2"/>
  <c r="P75" i="2"/>
  <c r="Q75" i="2"/>
  <c r="I75" i="2"/>
  <c r="R75" i="2"/>
  <c r="E54" i="2"/>
  <c r="F54" i="2"/>
  <c r="G54" i="2"/>
  <c r="H54" i="2"/>
  <c r="S82" i="2"/>
  <c r="P82" i="2"/>
  <c r="I82" i="2"/>
  <c r="Q82" i="2"/>
  <c r="R82" i="2"/>
  <c r="G21" i="2"/>
  <c r="H21" i="2"/>
  <c r="E21" i="2"/>
  <c r="F21" i="2"/>
  <c r="I69" i="2"/>
  <c r="S69" i="2"/>
  <c r="P69" i="2"/>
  <c r="Q69" i="2"/>
  <c r="R69" i="2"/>
  <c r="I55" i="2"/>
  <c r="C56" i="2"/>
  <c r="S55" i="2"/>
  <c r="P55" i="2"/>
  <c r="Q55" i="2"/>
  <c r="R55" i="2"/>
  <c r="I50" i="2"/>
  <c r="S50" i="2"/>
  <c r="P50" i="2"/>
  <c r="Q50" i="2"/>
  <c r="R50" i="2"/>
  <c r="S51" i="2"/>
  <c r="I51" i="2"/>
  <c r="P51" i="2"/>
  <c r="Q51" i="2"/>
  <c r="R51" i="2"/>
  <c r="I44" i="2"/>
  <c r="C45" i="2"/>
  <c r="S44" i="2"/>
  <c r="P44" i="2"/>
  <c r="Q44" i="2"/>
  <c r="R44" i="2"/>
  <c r="I49" i="2"/>
  <c r="S49" i="2"/>
  <c r="P49" i="2"/>
  <c r="Q49" i="2"/>
  <c r="R49" i="2"/>
  <c r="I45" i="2"/>
  <c r="S45" i="2"/>
  <c r="P45" i="2"/>
  <c r="C46" i="2"/>
  <c r="Q45" i="2"/>
  <c r="R45" i="2"/>
  <c r="I56" i="2"/>
  <c r="S56" i="2"/>
  <c r="P56" i="2"/>
  <c r="Q56" i="2"/>
  <c r="C57" i="2"/>
  <c r="R56" i="2"/>
  <c r="I46" i="2"/>
  <c r="C47" i="2"/>
  <c r="S46" i="2"/>
  <c r="P46" i="2"/>
  <c r="Q46" i="2"/>
  <c r="R46" i="2"/>
  <c r="I57" i="2"/>
  <c r="C58" i="2"/>
  <c r="S57" i="2"/>
  <c r="P57" i="2"/>
  <c r="Q57" i="2"/>
  <c r="R57" i="2"/>
  <c r="I58" i="2"/>
  <c r="C59" i="2"/>
  <c r="S58" i="2"/>
  <c r="P58" i="2"/>
  <c r="Q58" i="2"/>
  <c r="R58" i="2"/>
  <c r="I47" i="2"/>
  <c r="S47" i="2"/>
  <c r="P47" i="2"/>
  <c r="Q47" i="2"/>
  <c r="R47" i="2"/>
  <c r="I59" i="2"/>
  <c r="S59" i="2"/>
  <c r="P59" i="2"/>
  <c r="Q59" i="2"/>
  <c r="R59" i="2"/>
</calcChain>
</file>

<file path=xl/sharedStrings.xml><?xml version="1.0" encoding="utf-8"?>
<sst xmlns="http://schemas.openxmlformats.org/spreadsheetml/2006/main" count="1211" uniqueCount="613">
  <si>
    <t>Service Level Management</t>
  </si>
  <si>
    <t>Service Reporting</t>
  </si>
  <si>
    <t>Capacity Management</t>
  </si>
  <si>
    <t>Information Security Management</t>
  </si>
  <si>
    <t>Customer Relationship Management</t>
  </si>
  <si>
    <t>Supplier Relationship Management</t>
  </si>
  <si>
    <t>Incident &amp; Service Request Management</t>
  </si>
  <si>
    <t>Problem Management</t>
  </si>
  <si>
    <t>Configuration Management</t>
  </si>
  <si>
    <t>Change Management</t>
  </si>
  <si>
    <t>Release &amp; Deployment Management</t>
  </si>
  <si>
    <t xml:space="preserve">Service Portfolio Management </t>
  </si>
  <si>
    <t>1 - Ad-hoc</t>
  </si>
  <si>
    <t>Dropdowns</t>
  </si>
  <si>
    <t>Continual Service Improvement Management</t>
  </si>
  <si>
    <t>PR1.1</t>
  </si>
  <si>
    <t>PR1.2</t>
  </si>
  <si>
    <t>PR2.1</t>
  </si>
  <si>
    <t>PR2.2</t>
  </si>
  <si>
    <t>PR3.3</t>
  </si>
  <si>
    <t>PR2.3</t>
  </si>
  <si>
    <t>PR2.4</t>
  </si>
  <si>
    <t>PR2.5</t>
  </si>
  <si>
    <t>PR3.1</t>
  </si>
  <si>
    <t>PR3.2</t>
  </si>
  <si>
    <t>PR4.1</t>
  </si>
  <si>
    <t>PR5.1</t>
  </si>
  <si>
    <t>PR5.2</t>
  </si>
  <si>
    <t>PR5.3</t>
  </si>
  <si>
    <t>PR6.1</t>
  </si>
  <si>
    <t>PR6.2</t>
  </si>
  <si>
    <t>PR6.3</t>
  </si>
  <si>
    <t>PR6.4</t>
  </si>
  <si>
    <t>PR7.1</t>
  </si>
  <si>
    <t>PR7.2</t>
  </si>
  <si>
    <t>PR7.3</t>
  </si>
  <si>
    <t>PR7.4</t>
  </si>
  <si>
    <t>PR7.5</t>
  </si>
  <si>
    <t>PR7.6</t>
  </si>
  <si>
    <t>PR8.1</t>
  </si>
  <si>
    <t>PR8.2</t>
  </si>
  <si>
    <t>PR8.3</t>
  </si>
  <si>
    <t>PR8.4</t>
  </si>
  <si>
    <t>PR9.1</t>
  </si>
  <si>
    <t>PR9.2</t>
  </si>
  <si>
    <t>PR9.3</t>
  </si>
  <si>
    <t>PR9.4</t>
  </si>
  <si>
    <t>PR9.5</t>
  </si>
  <si>
    <t>PR9.6</t>
  </si>
  <si>
    <t>PR9.7</t>
  </si>
  <si>
    <t>PR10.1</t>
  </si>
  <si>
    <t>PR10.2</t>
  </si>
  <si>
    <t>PR10.3</t>
  </si>
  <si>
    <t>PR10.4</t>
  </si>
  <si>
    <t>PR11.1</t>
  </si>
  <si>
    <t>PR11.2</t>
  </si>
  <si>
    <t>PR11.3</t>
  </si>
  <si>
    <t>PR11.4</t>
  </si>
  <si>
    <t>PR11.5</t>
  </si>
  <si>
    <t>PR11.6</t>
  </si>
  <si>
    <t>PR12.1</t>
  </si>
  <si>
    <t>PR12.2</t>
  </si>
  <si>
    <t>PR12.3</t>
  </si>
  <si>
    <t>PR12.4</t>
  </si>
  <si>
    <t>PR12.5</t>
  </si>
  <si>
    <t>PR12.6</t>
  </si>
  <si>
    <t>PR12.7</t>
  </si>
  <si>
    <t>PR13.1</t>
  </si>
  <si>
    <t>PR13.2</t>
  </si>
  <si>
    <t>PR13.3</t>
  </si>
  <si>
    <t>PR13.4</t>
  </si>
  <si>
    <t>PR13.5</t>
  </si>
  <si>
    <t>PR13.6</t>
  </si>
  <si>
    <t>PR14.1</t>
  </si>
  <si>
    <t>PR14.2</t>
  </si>
  <si>
    <t>Level 0</t>
  </si>
  <si>
    <t>Level 1</t>
  </si>
  <si>
    <t>Level 2</t>
  </si>
  <si>
    <t xml:space="preserve">Select…. </t>
  </si>
  <si>
    <t>PR1.3</t>
  </si>
  <si>
    <t>Service Availability &amp; Continuity Management</t>
  </si>
  <si>
    <t>GR1: Top Management Commitment &amp; Responsibility</t>
  </si>
  <si>
    <t>GR1.1</t>
  </si>
  <si>
    <t>1- Ad hoc</t>
  </si>
  <si>
    <t>GR1.2</t>
  </si>
  <si>
    <t>GR2.1</t>
  </si>
  <si>
    <t>GR2: Documentation</t>
  </si>
  <si>
    <t>GR2.2</t>
  </si>
  <si>
    <t>GR3: Defining The Scope of Service Management</t>
  </si>
  <si>
    <t>GR4: Planning Service Management (PLAN)</t>
  </si>
  <si>
    <t>GR3.1</t>
  </si>
  <si>
    <t>GR4.1</t>
  </si>
  <si>
    <t>GR4.2</t>
  </si>
  <si>
    <t>GR4.3</t>
  </si>
  <si>
    <t>GR5: Implementing Service Management (DO)</t>
  </si>
  <si>
    <t>GR5.1</t>
  </si>
  <si>
    <t>GR6: Monitoring and Reviewing Service Management (CHECK)</t>
  </si>
  <si>
    <t>GR6.1</t>
  </si>
  <si>
    <t>GR7.1</t>
  </si>
  <si>
    <t>GR7.2</t>
  </si>
  <si>
    <t xml:space="preserve">GR7: Continually Improving Service Management (ACT) </t>
  </si>
  <si>
    <t>PR2.6</t>
  </si>
  <si>
    <t>PR2.7</t>
  </si>
  <si>
    <t>GR7: Continually Improving Service Management (ACT)</t>
  </si>
  <si>
    <t>PR1: Service Portfolio Management</t>
  </si>
  <si>
    <t>PR2: Service Level Management</t>
  </si>
  <si>
    <t>PR3: Service Reporting</t>
  </si>
  <si>
    <t>PR4: Service Availability and Continuity Management</t>
  </si>
  <si>
    <t>PR5: Capacity Management</t>
  </si>
  <si>
    <t>PR6: Information Security Management</t>
  </si>
  <si>
    <t>PR7: Customer Relationship Management</t>
  </si>
  <si>
    <t>PR8: Supplier Relationship management</t>
  </si>
  <si>
    <t>PR9: Incident and Service Request Management</t>
  </si>
  <si>
    <t>PR10: Problem Management</t>
  </si>
  <si>
    <t>PR11: Configuration Management</t>
  </si>
  <si>
    <t>PR12: Change Management</t>
  </si>
  <si>
    <t>PR13: Release and Deployment Management</t>
  </si>
  <si>
    <t>PR14: Continual Service Improvement Management</t>
  </si>
  <si>
    <t>Requirement code</t>
  </si>
  <si>
    <t>PR1.4</t>
  </si>
  <si>
    <t>GR2.3</t>
  </si>
  <si>
    <t>GR2.4</t>
  </si>
  <si>
    <t>GR5.2</t>
  </si>
  <si>
    <t>GR6.2</t>
  </si>
  <si>
    <t>PR4.4</t>
  </si>
  <si>
    <t>PR5.4</t>
  </si>
  <si>
    <t>PR6.5</t>
  </si>
  <si>
    <t>Yes</t>
  </si>
  <si>
    <t>No</t>
  </si>
  <si>
    <t>Assessment result</t>
  </si>
  <si>
    <t>In Scope</t>
  </si>
  <si>
    <t>Target maturity</t>
  </si>
  <si>
    <t>Capability goal</t>
  </si>
  <si>
    <t>L3 in scope</t>
  </si>
  <si>
    <t>Level 3</t>
  </si>
  <si>
    <t>FitSM Processes</t>
  </si>
  <si>
    <t>Scope and goals</t>
  </si>
  <si>
    <t>Requirements</t>
  </si>
  <si>
    <t>Capability assessment</t>
  </si>
  <si>
    <t>Goals</t>
  </si>
  <si>
    <t>Goal met?</t>
  </si>
  <si>
    <t>FitSM-6: Capability / Maturity Assessment Scheme</t>
  </si>
  <si>
    <t>Process capability results</t>
  </si>
  <si>
    <t>L0 targeted</t>
  </si>
  <si>
    <t>L1 targeted</t>
  </si>
  <si>
    <t>L2 targeted</t>
  </si>
  <si>
    <t>FitSM-6 by The FedSM Consortium is licensed under a Creative Commons Attribution-NoDerivatives 4.0 International License.</t>
  </si>
  <si>
    <t>PR 4.3</t>
  </si>
  <si>
    <t>PR 4.2</t>
  </si>
  <si>
    <t xml:space="preserve"> code</t>
  </si>
  <si>
    <t>Process</t>
  </si>
  <si>
    <t>GR1</t>
  </si>
  <si>
    <t>GR2</t>
  </si>
  <si>
    <t>GR3</t>
  </si>
  <si>
    <t>GR4</t>
  </si>
  <si>
    <t>GR5</t>
  </si>
  <si>
    <t>GR6</t>
  </si>
  <si>
    <t>GR7</t>
  </si>
  <si>
    <t>PR1</t>
  </si>
  <si>
    <t>PR2</t>
  </si>
  <si>
    <t>PR3</t>
  </si>
  <si>
    <t>PR4</t>
  </si>
  <si>
    <t>PR5</t>
  </si>
  <si>
    <t>PR6</t>
  </si>
  <si>
    <t>PR7</t>
  </si>
  <si>
    <t>PR8</t>
  </si>
  <si>
    <t>PR9</t>
  </si>
  <si>
    <t>PR10</t>
  </si>
  <si>
    <t>PR11</t>
  </si>
  <si>
    <t>PR12</t>
  </si>
  <si>
    <t>PR13</t>
  </si>
  <si>
    <t>PR14</t>
  </si>
  <si>
    <t>In scope</t>
  </si>
  <si>
    <t>Target</t>
  </si>
  <si>
    <t xml:space="preserve"> </t>
  </si>
  <si>
    <t>ord</t>
  </si>
  <si>
    <t>Instrucciones</t>
  </si>
  <si>
    <t>FitSM-6: Esquema de Evaluación de Capacidad/Madurez</t>
  </si>
  <si>
    <t>Introducción</t>
  </si>
  <si>
    <t>La pestaña siguiente, 3. Evaluación de procesos, presenta una lista de requerimientos agrupada por procesos. Para cada requerimiento se dan tres descripciones que sugieren como luciría cumplir un requerimiento a diferentes niveles de madurez. Para cada declaración en el alcance, lea las tres descripciones y seleccione la que más se acerque a su situación.</t>
  </si>
  <si>
    <t>Aunque usted puede completar la evaluación de procesos por sí mismo/a, recomendamos que busque apoyo de alguien con experiencia en ITSM, si no, conflictos en la terminología o en conceptos pueden conllevar a sub o sobre estimaciones de resultados y a resultados poco útiles.</t>
  </si>
  <si>
    <t>La pestaña 4. Resultados de capacidad de procesos despliega el resultado de la evaluación. Demuestra visualmente qué requerimientos se pasaron y cuáles no. Si se estableció una meta, indicará si la meta se cumplió o no.</t>
  </si>
  <si>
    <t>Este trabajo fue co financiado por el proyecto FedSM de la Comisión Europea, número de contrato 312851</t>
  </si>
  <si>
    <t>Alcance y metas de procesos</t>
  </si>
  <si>
    <t xml:space="preserve">La siguiente sección le permite establecer el alcance y las metas para su evaluación. Si no establece alcance ni metas (dejando las selecciones como están), se le presentarán todos los requerimientos y los resultados. Recomendamos que comience con todos los procesos y los resultados a menos que cuente con asesoría y soporte en el establecimiento de un alcance apropiado y de metas adecuadas. </t>
  </si>
  <si>
    <t>Alcance y Metas</t>
  </si>
  <si>
    <t>¿En el alcance?</t>
  </si>
  <si>
    <t>¿Meta de capacidad?</t>
  </si>
  <si>
    <t>GR1: Compromiso y Responsabilidad de la Alta Gerencia</t>
  </si>
  <si>
    <t>GR2: Documentación</t>
  </si>
  <si>
    <t>GR3: Definición del Alcance de la Gestión de Servicios</t>
  </si>
  <si>
    <t>GR4: Planeación de la Gestión de Servicios (PLANEAR)</t>
  </si>
  <si>
    <t>GR5: Implementación de la Gestión de Servicios (HACER)</t>
  </si>
  <si>
    <t>GR6: Monitoreo y Revisión de la Gestión de Servicios (CHEQUEAR)</t>
  </si>
  <si>
    <t>GR7: Mejora Continua de la Gestión de Servicios (ACTUAR)</t>
  </si>
  <si>
    <t>Procesos Específicos</t>
  </si>
  <si>
    <t>PR1: Gestión del Portafolio de Servicios</t>
  </si>
  <si>
    <t>PR2: Gestión de Niveles de Servicio</t>
  </si>
  <si>
    <t>PR3: Gestión de Reportes de Servicio</t>
  </si>
  <si>
    <t>PR4: Gestión de la Disponibilidad y la Continuidad del Servicio</t>
  </si>
  <si>
    <t>PR5: Gestión de la Capacidad</t>
  </si>
  <si>
    <t>PR6: Gestión de la Seguridad de la Información</t>
  </si>
  <si>
    <t>PR7: Gestión de la Relación con el Cliente</t>
  </si>
  <si>
    <t>PR8: Gestión de la Relación con el Proveedor Externo</t>
  </si>
  <si>
    <t>PR9: Gestión de Incidentes y Solicitudes de Servicio</t>
  </si>
  <si>
    <t>PR10: Gestión de Problemas</t>
  </si>
  <si>
    <t>PR11: Gestión de la Configuración</t>
  </si>
  <si>
    <t>PR12: Gestión de Cambios</t>
  </si>
  <si>
    <t>PR13: Gestión de Liberaciones y Despliegues</t>
  </si>
  <si>
    <t>PR14: Gestión de la Mejora Continua del Servicio</t>
  </si>
  <si>
    <t>Los niveles de capacidad se describen de la siguiente forma:</t>
  </si>
  <si>
    <t xml:space="preserve">Nivel 0: Desconoce/Inexistente </t>
  </si>
  <si>
    <t>No se tiene conocimiento de la tarea presentada./El resultado requerido no existe.</t>
  </si>
  <si>
    <t>Nivel 1: Ad-hoc/Inicial</t>
  </si>
  <si>
    <t>Nivel 2: Repetible/Parcial</t>
  </si>
  <si>
    <t>Nivel 3: Definido/Completo</t>
  </si>
  <si>
    <t>Procesos Generales</t>
  </si>
  <si>
    <t xml:space="preserve">FitSM-6: Esquema de Evaluación de Capacidad/Madurez     </t>
  </si>
  <si>
    <t>Evaluación de requerimientos de procesos</t>
  </si>
  <si>
    <t>Área de tópico</t>
  </si>
  <si>
    <t>Tipo de requerimiento</t>
  </si>
  <si>
    <t>Código de requerimiento</t>
  </si>
  <si>
    <t>Requerimiento acorde a FitSM-1:Edición 2017 – Versión 2.1</t>
  </si>
  <si>
    <t>Nivel de capacidad</t>
  </si>
  <si>
    <t>Descripciones</t>
  </si>
  <si>
    <t>Valor de autoevaluación</t>
  </si>
  <si>
    <t>Racional para la valoración</t>
  </si>
  <si>
    <t>Evidencia (p.ej. documentos disponibles / registros / URLs)</t>
  </si>
  <si>
    <r>
      <rPr>
        <b/>
        <i/>
        <u/>
        <sz val="12"/>
        <color rgb="FF008000"/>
        <rFont val="Calibri"/>
        <family val="2"/>
      </rPr>
      <t>Tarea</t>
    </r>
    <r>
      <rPr>
        <b/>
        <i/>
        <sz val="12"/>
        <color rgb="FF008000"/>
        <rFont val="Calibri"/>
        <family val="2"/>
      </rPr>
      <t xml:space="preserve"> /
actividad</t>
    </r>
  </si>
  <si>
    <t xml:space="preserve">La alta gerencia de la(s) organización(es), involucrada(s) en la entrega de servicios, mostrará evidencia de que está comprometida en planear, implementar, operar, monitorear, revisar y mejorar el sistema de gestión de servicios (SMS) y los servicios. Dicha alta gerencia deberá:
- Designar una persona para que responda por la totalidad del SMS, con suficiente autoridad para ejercer este rol.
- Definir y comunicar metas.
- Definir una política general de gestión de servicios.
- Realizar revisiones gerenciales a intervalos planeados.
</t>
  </si>
  <si>
    <r>
      <rPr>
        <b/>
        <i/>
        <u/>
        <sz val="12"/>
        <color rgb="FF008000"/>
        <rFont val="Calibri"/>
        <family val="2"/>
      </rPr>
      <t>Resultado</t>
    </r>
    <r>
      <rPr>
        <b/>
        <i/>
        <sz val="12"/>
        <color rgb="FF008000"/>
        <rFont val="Calibri"/>
        <family val="2"/>
      </rPr>
      <t xml:space="preserve"> /
logro</t>
    </r>
  </si>
  <si>
    <t xml:space="preserve">La política de gestión de servicios deberá incluir:
- El compromiso de satisfacer los requerimientos del cliente del servicio.
- El compromiso con un enfoque orientado a servicios.
- El compromiso con un enfoque mediante procesos.
- El compromiso con la mejora continua.
- Las metas globales de la gestión de servicios.
</t>
  </si>
  <si>
    <r>
      <t xml:space="preserve">Resultado /
</t>
    </r>
    <r>
      <rPr>
        <b/>
        <i/>
        <sz val="12"/>
        <color rgb="FF008000"/>
        <rFont val="Calibri"/>
        <family val="2"/>
      </rPr>
      <t>logro</t>
    </r>
  </si>
  <si>
    <t>El SMS en conjunto estará documentado con objeto de soportar una planeación efectiva. Esta documentación deberá incluir:
- La declaración del alcance de la gestión de servicios (ver GR3).
- La política de gestión de servicios (ver GR1).
- El plan de gestión de servicios y sus planes relacionados (ver GR4).</t>
  </si>
  <si>
    <r>
      <t xml:space="preserve">Tarea /
</t>
    </r>
    <r>
      <rPr>
        <b/>
        <i/>
        <sz val="12"/>
        <color rgb="FF007434"/>
        <rFont val="Calibri"/>
        <family val="2"/>
      </rPr>
      <t>actividad</t>
    </r>
  </si>
  <si>
    <t>Las definiciones documentadas de todos los procesos de gestión de servicios (ver PR1-PR14) deberán crearse y mantenerse. Cada una de estas definiciones cubrirá o referenciará al menos:
- La descripción de las metas del proceso.
- La descripción de las entradas, actividades y salidas del proceso.
- La descripción de los roles y responsabilidades específicos del proceso.
- La descripción de las interfaces con otros procesos.
- Las políticas específicas en relación con el proceso, cuando sea aplicable.
- Los procedimientos y actividades específicos en relación con el proceso, cuando se requiera.</t>
  </si>
  <si>
    <t>Las salidas de todos los procesos de gestión de servicios (ver PR1-PR14) estarán documentadas y la ejecución de actividades clave de estos procesos será registrada.</t>
  </si>
  <si>
    <t>La documentación estará controlada, atendiendo a las siguientes actividades cuando sea aplicable:
- Creación y aprobación.
- Comunicación y distribución.
- Revisión.
- Versionado y seguimiento de cambios.</t>
  </si>
  <si>
    <t>El alcance del SMS estará definido y deberá crearse una declaración del mismo.</t>
  </si>
  <si>
    <r>
      <t xml:space="preserve">Tarea /
</t>
    </r>
    <r>
      <rPr>
        <b/>
        <i/>
        <sz val="12"/>
        <color rgb="FF008000"/>
        <rFont val="Calibri"/>
        <family val="2"/>
      </rPr>
      <t>actividad</t>
    </r>
  </si>
  <si>
    <t>Deberá crearse y mantenerse un plan de gestión de servicios.</t>
  </si>
  <si>
    <t>El plan de gestión de servicios incluirá o referenciará, como mínimo:
- Las metas y el cronograma de implementación del SMS y sus procesos.
- Los roles y las responsabilidades globales.
- Las actividades de capacitación y sensibilización requeridas. 
- La tecnología (herramientas) requerida para soportar al SMS.</t>
  </si>
  <si>
    <t>Cualquier plan estará alineado a los demás planes y al plan general de gestión de servicios.</t>
  </si>
  <si>
    <t>El plan de gestión de servicios deberá ser implementado.</t>
  </si>
  <si>
    <t>Dentro del alcance del SMS, los procesos de gestión de servicios se seguirán en la práctica y su aplicación será de obligado cumplimiento, junto a la observancia de políticas y procedimientos relacionados.</t>
  </si>
  <si>
    <t>La efectividad y el desempeño del SMS y de sus procesos de gestión de servicios deberá medirse y evaluarse con base en indicadores claves de desempeño adecuados para el soporte de metas definidas o acordadas.</t>
  </si>
  <si>
    <t>Se llevarán a cabo evaluaciones y auditorías del SMS para evaluar el nivel de madurez y cumplimiento.</t>
  </si>
  <si>
    <t xml:space="preserve">GR7: Mejora Continua de la Gestión de Servicios (ACTUAR) </t>
  </si>
  <si>
    <t>Las inconformidades y las desviaciones de las metas estarán identificadas y deberán tomarse acciones correctivas para prevenir su recurrencia.</t>
  </si>
  <si>
    <t>Las mejoras deberán planearse e implementarse de acuerdo al proceso de Gestión de la Mejora Continua del Servicio (ver PR14).</t>
  </si>
  <si>
    <t>2- Repetible</t>
  </si>
  <si>
    <t>3 - Definido</t>
  </si>
  <si>
    <t>Se cuenta con una política general de gestión de servicios documentada que cubre metas de gestión de servicios claras y un compromiso con algunos principios claves de la gestión de servicios.</t>
  </si>
  <si>
    <t>Se cuenta con una política general de gestión de servicios documentada que cubre todos los elementos requeridos, incluyendo metas de gestión de servicios claras y un compromiso para cumplir requerimientos de servicio del cliente siguiendo un enfoque orientado a procesos y servicios y aplicando el principio de mejora continua.</t>
  </si>
  <si>
    <t>2 - Repetible</t>
  </si>
  <si>
    <t>Todos los procesos de gestión de servicios han sido documentados. Cada definición de proceso cubre las metas, las entradas, las actividades, las salidas, los roles y las interfaces en el contexto del proceso respectivo. Donde se requiere, se cuenta con políticas específicas al proceso definidas y documentadas, tales como una política de liberaciones (en el contexto del proceso gestión de liberaciones y despliegues) o políticas de seguridad de la información (en el contexto del proceso gestión de la seguridad de la información). Además, para actividades claves de los procesos, se cuenta con procedimientos definidos y documentados, tales como un procedimiento para llevar a cabo revisiones a SLA, un procedimiento para tratar con incidentes mayores o un procedimiento para evaluar/aprobar cambios.</t>
  </si>
  <si>
    <t>Algunas salidas de los procesos de gestión de servicios están documentadas pero no de forma consistente y repetible. Registros de actividades claves ejecutadas, tales como registros de incidentes y cambios, generalmente no siguen un formato definido y varían en nivel de detalle.</t>
  </si>
  <si>
    <t xml:space="preserve">Para la mayoría de los procesos de gestión de servicios, en particular para aquellos que tienen que hacer frente a altos volúmenes de ocurrencias, las salidas están documentadas de forma confiable y las actividades claves se registran en un formato y a un nivel de detalle consistentes. </t>
  </si>
  <si>
    <t>Las salidas de todos los procesos de gestión de servicios están documentadas en una forma definida y confiable. Para todas las actividades claves, se crean registros en formatos definidos y se mantienen en ubicaciones definidas.</t>
  </si>
  <si>
    <t>Gestión del Portafolio de Servicios</t>
  </si>
  <si>
    <r>
      <t xml:space="preserve">Tarea /
</t>
    </r>
    <r>
      <rPr>
        <b/>
        <sz val="12"/>
        <color rgb="FF009BCC"/>
        <rFont val="Calibri"/>
        <family val="2"/>
      </rPr>
      <t>actividad</t>
    </r>
  </si>
  <si>
    <t>Se mantendrá un portafolio de servicios. Todos los servicios estarán especificados como parte del portafolio de servicios.</t>
  </si>
  <si>
    <t>Tarea /
actividad</t>
  </si>
  <si>
    <t>El diseño y la transición de servicios nuevos o de modificaciones de servicios estará planeado.</t>
  </si>
  <si>
    <t>Resultado /
logro</t>
  </si>
  <si>
    <t>Los planes para el diseño y la transición de servicios nuevos o modificaciones de servicios considerarán un calendario de actuación, responsabilidades, tecnología nueva o modificada, comunicación y criterios de aceptación.</t>
  </si>
  <si>
    <t>La estructura organizacional que soporta la entrega de los servicios estará identificada, incluyendo una posible estructura de federación, así como los puntos de contacto para todas las partes involucradas.</t>
  </si>
  <si>
    <t>Gestión de Niveles de Servicio</t>
  </si>
  <si>
    <t>Se mantendrá un catálogo de servicios.</t>
  </si>
  <si>
    <t>Para todos los servicios entregados a los clientes, se contará con los SLA.</t>
  </si>
  <si>
    <t>Los SLA se revisarán a intervalos planeados.</t>
  </si>
  <si>
    <t>El desempeño del servicio se evaluará contra las metas de servicio definidas en los SLA.</t>
  </si>
  <si>
    <t>Para los servicios de soporte o componentes de servicio provistos por miembros de la federación, o grupos de la misma organización que el proveedor de servicio, o proveedores externos, se acordarán OLA y UA.</t>
  </si>
  <si>
    <t>Los OLA y UA se revisarán a intervalos planeados.</t>
  </si>
  <si>
    <t>El desempeño de los componentes de servicio se evaluará contra metas de operación definidas en OLA y UA.</t>
  </si>
  <si>
    <t>Gestión de Reportes de Servicio</t>
  </si>
  <si>
    <t>Los reportes de servicio se especificarán y acordarán con sus destinatarios.</t>
  </si>
  <si>
    <t>La especificación de cada reporte de servicio deberá incluir su identidad, propósito, audiencia, frecuencia, contenido, formato y método de entrega.</t>
  </si>
  <si>
    <t>Se producirán reportes de servicio. El reporte de servicio incluirá el desempeño contra metas acordadas, información sobre eventos significativos e inconformidades detectadas.</t>
  </si>
  <si>
    <t>Gestión de la Disponibilidad y la Continuidad del Servicio</t>
  </si>
  <si>
    <t>Los requerimientos de disponibilidad y continuidad del servicio se identificarán tomando en consideración los SLA.</t>
  </si>
  <si>
    <t>Se crearán y mantendrán los planes de disponibilidad y continuidad del servicio.</t>
  </si>
  <si>
    <t>Los planes de disponibilidad y de continuidad del servicio deberán considerar medidas para reducir la probabilidad y el impacto de los riesgos de disponibilidad y continuidad identificados.</t>
  </si>
  <si>
    <t>La disponibilidad de los servicios y componentes de servicios será monitoreada.</t>
  </si>
  <si>
    <t>Gestión de la Capacidad</t>
  </si>
  <si>
    <t>Se identificarán los requerimientos de capacidad y desempeño del servicio tomando en consideración los SLA.</t>
  </si>
  <si>
    <t>Se crearán y mantendrán planes de capacidad.</t>
  </si>
  <si>
    <t>La planeación de la capacidad considerará recursos humanos, técnicos y financieros.</t>
  </si>
  <si>
    <t>El desempeño de los servicios y componentes de servicios será monitoreado con base en el monitoreo del grado de utilización de la capacidad y en la identificación de alarmas y excepciones operativas.</t>
  </si>
  <si>
    <t>Gestión de la Seguridad de la Información</t>
  </si>
  <si>
    <t>Se definirán las políticas de seguridad de la información.</t>
  </si>
  <si>
    <t>Se implementarán controles de seguridad de la información físicos, técnicos y organizacionales para reducir la probabilidad y el impacto de riesgos identificados de la seguridad de la información.</t>
  </si>
  <si>
    <t>Las políticas y los controles de seguridad de la información se revisarán a intervalos planeados.</t>
  </si>
  <si>
    <t>Los eventos e incidentes de seguridad de la información tendrán la prioridad apropiada y serán gestionados en consecuencia.</t>
  </si>
  <si>
    <t>Los controles de acceso, incluyendo la provisión de los derechos de acceso, para sistemas y servicios de procesamiento de información, se ejecutarán de forma consistente.</t>
  </si>
  <si>
    <t>Gestión de la Relación con el Cliente</t>
  </si>
  <si>
    <t>Se identificarán los clientes del servicio.</t>
  </si>
  <si>
    <t>Para cada cliente, existirá un contacto designado como responsable de gestionar la relación con el cliente y la satisfacción del cliente.</t>
  </si>
  <si>
    <t>Se establecerán mecanismos de comunicación con los clientes.</t>
  </si>
  <si>
    <t>Las revisiones de los servicios con los clientes se llevarán a cabo a intervalos planeados.</t>
  </si>
  <si>
    <t>Las quejas de los clientes del servicio serán gestionadas.</t>
  </si>
  <si>
    <t>La satisfacción del cliente será gestionada.</t>
  </si>
  <si>
    <t>Gestión de la Relación con el Proveedor Externo</t>
  </si>
  <si>
    <t>Se identificarán los proveedores externos.</t>
  </si>
  <si>
    <t>Para cada proveedor externo, existirá un contacto designado como responsable de gestionar la relación con este.</t>
  </si>
  <si>
    <t>Se establecerán mecanismos de comunicación con los proveedores externos.</t>
  </si>
  <si>
    <t>El desempeño del proveedor externo será monitoreado.</t>
  </si>
  <si>
    <t>Gestión de Incidentes y Solicitudes de Servicio</t>
  </si>
  <si>
    <t>Todos los incidentes y todas las solicitudes de servicio se registrarán, clasificarán y priorizarán de forma consistente.</t>
  </si>
  <si>
    <t>La priorización de incidentes y de solicitudes de servicio tomará en cuenta las metas de servicio de los SLA.</t>
  </si>
  <si>
    <t>El escalado de incidentes y de solicitudes de servicio se ejecutará de forma consistente.</t>
  </si>
  <si>
    <t>El cierre de incidentes y de solicitudes de servicio se ejecutará de forma consistente.</t>
  </si>
  <si>
    <t>El personal involucrado en el proceso de gestión de incidentes y solicitudes de servicio tendrá acceso a información relevante incluyendo errores conocidos, soluciones provisionales e información de configuración y liberación.</t>
  </si>
  <si>
    <t>Los usuarios estarán informados del progreso de los incidentes y solicitudes de servicio que hayan reportado.</t>
  </si>
  <si>
    <t>Existirá una definición de incidentes mayores y un enfoque consistente para gestionarlos.</t>
  </si>
  <si>
    <t>Gestión de Problemas</t>
  </si>
  <si>
    <t>Los problemas se identificarán y registrarán con base en el análisis de tendencias de los incidentes.</t>
  </si>
  <si>
    <t>Los problemas se investigarán para identificar las acciones para resolverlos o reducir su impacto en los servicios.</t>
  </si>
  <si>
    <t>Si un problema no se resuelve permanentemente, se registrará un error conocido junto con acciones tales como soluciones y correctivos provisionales efectivos.</t>
  </si>
  <si>
    <t>Se mantendrá información actualizada sobre los errores conocidos y soluciones provisionales efectivas.</t>
  </si>
  <si>
    <t>Gestión de la Configuración</t>
  </si>
  <si>
    <t>Se definirán tipos de elementos de configuración (CI) y tipos de relaciones.</t>
  </si>
  <si>
    <t>El nivel de detalle de la información de configuración registrada será suficiente para soportar el control efectivo de los CI.</t>
  </si>
  <si>
    <t>Cada CI y sus relaciones con otros CI se registrarán en una base de datos de configuración (CMDB).</t>
  </si>
  <si>
    <t>Los CI se controlarán y los cambios a los CI se seguirán en la CMDB.</t>
  </si>
  <si>
    <t>La información almacenada en la CMDB se verificará a intervalos planeados.</t>
  </si>
  <si>
    <t>Antes de una nueva liberación al ambiente productivo, se tomará una línea de configuración de base de los CI afectados.</t>
  </si>
  <si>
    <t>Gestión de Cambios</t>
  </si>
  <si>
    <t>Todos los cambios se registrarán y clasificarán de forma consistente.</t>
  </si>
  <si>
    <t>Todos los cambios se evaluarán y aprobarán de forma consistente.</t>
  </si>
  <si>
    <t>Todos los cambios estarán sujetos a revisiones post-implementación y serán cerrados de forma consistente.</t>
  </si>
  <si>
    <t>Existirá una definición de cambios de emergencia y un enfoque consistente para gestionarlos.</t>
  </si>
  <si>
    <t>Durante la toma de decisiones sobre la aceptación de solicitudes de cambio, los beneficios, riesgos e impactos potenciales a servicios y clientes y su factibilidad técnica, serán tomados en consideración.</t>
  </si>
  <si>
    <t>Se mantendrá un cronograma de cambios. Deberá contener detalles de los cambios aprobados y fechas propuestas para su despliegue, que se comunicarán a las partes interesadas.</t>
  </si>
  <si>
    <t>Para cambios de alto impacto o alto riesgo, se planearán y probarán los pasos requeridos para reversar un cambio no exitoso o remediar cualquier efecto negativo.</t>
  </si>
  <si>
    <t>Gestión de Liberaciones y Despliegues</t>
  </si>
  <si>
    <t>Se definirá una política de liberaciones.</t>
  </si>
  <si>
    <t xml:space="preserve">El despliegue de servicios y componentes de servicios nuevos o modificados al ambiente de producción, será planeado con todas las partes relevantes incluyendo a los clientes afectados.
</t>
  </si>
  <si>
    <t>Las liberaciones se construirán y probarán antes de ser desplegadas.</t>
  </si>
  <si>
    <t>Se acordarán, con los clientes y cualquier otra parte relevante, los criterios de aceptación para cada liberación. Antes del despliegue se verificará la liberación contra los criterios de aceptación y se aprobará si procede.</t>
  </si>
  <si>
    <t>La preparación del despliegue considerará los pasos a ser tomados en caso de un despliegue no exitoso para reducir el impacto en servicios y clientes.</t>
  </si>
  <si>
    <t>Las liberaciones desplegadas se evaluarán para determinar su éxito o fracaso.</t>
  </si>
  <si>
    <t>Gestión de la Mejora Continua del Servicio</t>
  </si>
  <si>
    <t>Se identificarán y registrarán oportunidades de mejora.</t>
  </si>
  <si>
    <t>Las oportunidades de mejora se evaluarán y aprobarán de forma consistente.</t>
  </si>
  <si>
    <t xml:space="preserve">El proveedor de servicios generalmente está al tanto de lo importante que es definir y comunicar el alcance del sistema de gestión de servicios (es decir, qué y quién se ve afectado). En general, existe un entendimiento común sobre el alcance que debería tener el SMS pero hay muy poca documentación al respecto. </t>
  </si>
  <si>
    <t>No existe un plan de gestión de servicios como tal, pero algunos elementos de la planeación del SMS, p. ej. metas y responsabilidades para implementar procesos individuales, están documentados.</t>
  </si>
  <si>
    <t>Se cuenta con un plan de gestión de servicios que incluye las generalidades de roles y responsabilidades claves. Sin embargo, algunos de los otros aspectos requeridos no están presentes o se incluyen parcialmente.</t>
  </si>
  <si>
    <t xml:space="preserve">Generalmente el proveedor de servicios está al tanto de que es importante alinear los procesos de gestión de servicios entre sí y con el sistema de gestión de servicios como un todo. Sin embargo, no se cuenta con un enfoque estructurado para atender esta tarea durante la planeación de la gestión de servicios. </t>
  </si>
  <si>
    <t xml:space="preserve">Cada dueño de proceso y gestor de proceso, así como otras personas a cargo de planear procesos, están al tanto de la necesidad de alinear los procesos entre sí. Tienen un entendimiento claro de cómo lograrlo, por ejemplo, llevando a cabo reuniones de planeación regulares y documentado las interfaces de los procesos de forma consistente. </t>
  </si>
  <si>
    <t>Las responsabilidades para integrar los procesos de gestión de servicios de TI con otras partes del sistema de gestión de servicios están claramente definidas y documentadas y se cuenta con un enfoque estructurado y definido para facilitar esta tarea.</t>
  </si>
  <si>
    <t>El plan de gestión de servicios está implementado y el personal involucrado está al tanto de sus tareas específicas para implementar partes del plan.</t>
  </si>
  <si>
    <t>El plan de gestión de servicios está implementado según las responsabilidades definidas y asignadas. Las actividades ejecutadas se registran para asegurar que se pueden rastrear.</t>
  </si>
  <si>
    <t>Con muy pocas excepciones, las políticas, los procesos y los procedimientos de gestión de servicios se siguen en la práctica. El dueño del SMS, el gestor del SMS, los dueños de procesos y los gestores de procesos están comprometidos en asegurar un alto nivel de adhesión. Las reacciones a evidencias repetidas de no adhesión están definidas e incluyen acciones disciplinarias como último recurso después de múltiples instancias de incumplimiento intencional.</t>
  </si>
  <si>
    <t>El proveedor de servicios está al tanto de que las mediciones son importantes para soportar la mejora continua de la entrega del servicio y de la gestión de servicios. Aunque puede que algunas actividades de medición y revisión de la efectividad de los procesos de gestión de servicios se ejecuten de tanto en tanto, tales actividades no siguen un enfoque estructurado y generalmente bien entendido.</t>
  </si>
  <si>
    <t>Para entender si los procesos de gestión de servicios de TI son efectivos, se miden y reportan indicadores claves de desempeño de la mayoría de los procesos de forma regular.</t>
  </si>
  <si>
    <t>Para identificar disconformidad, es decir, situaciones en las que se evaden los procesos definidos o no se ejecutan correctamente, se llevan a cabo revisiones y auditorías regulares de los procesos de gestión de TI y del SMS como un todo. Éstas pueden incluir auditorías internas y externas. La madurez general del SMS se evalúa a intervalos regulares.</t>
  </si>
  <si>
    <t>El proveedor de servicios está al tanto de que se deben identificar las desviaciones de los resultados esperados y las disconformidades y que se deben tomar acciones correctivas al respecto. Generalmente se toman acciones en este sentido pero sin un enfoque estructurado para ello.</t>
  </si>
  <si>
    <t>Las mejoras a los procesos de gestión de servicios y sus actividades relacionadas se gestionan de acuerdo a responsabilidades bien comprendidas. Por ejemplo, cada gestor de proceso y dueño de servicio está al tanto de sus tareas para identificar y gestionar mejoras al proceso o servicio bajo su responsabilidad.</t>
  </si>
  <si>
    <t>Las responsabilidades, en el contexto de identificar, gestionar y revisar el éxito de mejoras, están claramente definidas como parte de los roles del sistema de gestión de servicios. Se cuenta con un enfoque de proceso o un enfoque estructurado similar para tratar las mejoras. El proceso de mejora continua cubre actividades como identificación, clasificación, priorización, aprobación, implementación y revisión de mejoras.</t>
  </si>
  <si>
    <t xml:space="preserve">Los procesos de gestión de servicio claves, en particular los que tienen que hacer frente a altos volúmenes de ocurrencias, han sido documentados. Las definiciones cubren las metas, las entradas, las actividades, las salidas, los roles y las interfaces del proceso a un nivel de detalle suficiente como para soportar efectivamente la ejecución confiable del proceso. </t>
  </si>
  <si>
    <t>Se entiende que los documentos se deben controlar, es decir, aprobados antes de ser distribuidos, almacenados en ubicaciones definidas y revisados de vez en cuando. Sin embargo, las responsabilidades no están completamente claras, p.ej. no siempre es evidente de quién es la tarea de revisar un documento específico o quién está autorizado para aprobar una revisión. Datos de control documental (p.ej. dueño del documento, versión y fecha de revisión) se documentan algunas veces.</t>
  </si>
  <si>
    <t>Existe un entendimiento general de la necesidad de implementar procesos de gestión de servicios de TI y sus actividades relacionadas de acuerdo a planes. Sin embargo, algunas veces la implementación práctica no sigue tales planes.</t>
  </si>
  <si>
    <t>El proveedor de servicios está al tanto de que las evaluaciones y las revisiones/auditorías son importante para soportar la mejora continua de la entrega de servicios y de la gestión de servicios. Sin embargo, las revisiones o auditorías con frecuencia no siguen un enfoque claramente programado y estructurado. Las evaluaciones de madurez, de realizarse, se limitan a algunas auto evaluaciones de tanto en tanto.</t>
  </si>
  <si>
    <t>El proveedor de servicios está al tanto de que se debe promover la mejora continua a través de la organización. Sin embargo, los roles y las actividades para planear e implementar las mejoras están poco definidos y las mejoras se manejan caso por caso.</t>
  </si>
  <si>
    <t>Existe un entendimiento común de la oferta de servicios, incluyendo servicios pasados, actuales y planeados. Se mantiene un lista de especificaciones de servicios de manera informal. Los servicios especificados son servicios según los conceptos de gestión de servicios de TI, y cada uno, por sí mismo, genera valor identificable a los clientes.</t>
  </si>
  <si>
    <t>Se cuenta con un procedimiento definido para mantener el portafolio de servicios con responsabilidades claramente documentadas. El portafolio lista todos los servicios así como información útil relacionada con sus componentes, dependencias, gestión de servicio, generación de valor y caso de negocio. Esto se comparte a través de la organización.</t>
  </si>
  <si>
    <t>La transición de nuevos servicios o de cambios a servicios actuales se gestiona de forma ad-hoc, sin un enfoque estándar o control. El nivel de planeación depende de los esfuerzos individuales y los planes para servicios se entregan de forma inconsistente y en formas y formatos variados.</t>
  </si>
  <si>
    <t>Se cuenta con un enfoque claro, documentado y establecido para manejar la transición de servicios.</t>
  </si>
  <si>
    <t>El diseño y la transición de algunos servicios nuevos o de algunas modificaciones a servicios se planea y documenta. El foco principal está en los aspectos técnicos y funcionales de la entrega del servicio no siempre considerando escalas de tiempo, responsabilidades, comunicaciones y criterios de aceptación.</t>
  </si>
  <si>
    <t xml:space="preserve">El diseño y la transición de todos los servicios nuevos o todas las modificaciones a servicios se planean y documentan de forma consistente. Aspectos claves como escalas de tiempo y responsabilidades se consideran como parte de la planeación así como funcionalidades y cambios necesarios en la tecnología. </t>
  </si>
  <si>
    <t>Existe un relacionamiento bien entendido entre los grupos que soportan la entrega del servicio basado en responsabilidades acordadas y documentadas y soportado por acuerdos apropiados.</t>
  </si>
  <si>
    <t>El proveedor de servicios es capaz de comunicar su oferta de servicios a sus clientes a través de algún formato (indefinido). Estos servicios pueden estar descritos más en términos de sus componentes técnicos que como servicios generadores de valor según se define en la gestión de servicios de TI.</t>
  </si>
  <si>
    <t>Se cuenta con una lista de ofertas a clientes que intenta dividir estas ofertas en servicios (generadores de valor) lógicos. Esta lista se mantiene informalmente.</t>
  </si>
  <si>
    <t xml:space="preserve">Existen acuerdos entre el proveedor de servicios y sus clientes pero no cubren todos los servicios para todos los clientes. Los acuerdos no especifican las metas de los servicios. </t>
  </si>
  <si>
    <t>El proveedor de servicios tiene responsabilidades claramente definidas y documentadas para negociar y concluir acuerdos de nivel de servicio. Todos los SLA siguen una estructura definida, dependiendo de su tipo.</t>
  </si>
  <si>
    <t>Los SLA, si existen, se revisan por demanda y de forma individual y no sistemática.</t>
  </si>
  <si>
    <t>Los SLA se revisan periódica y sistemáticamente. Las revisiones evalúan su idoneidad y alcanzabilidad y el soporte necesario de otros acuerdos. Las revisiones se basan en responsabilidades definidas y documentadas y se mantienen registros.</t>
  </si>
  <si>
    <t>El desempeño se evalúa por servicio contra metas de servicio. Sin embargo, la evaluación del desempeño de servicio no es sistemática y las responsabilidades no están claramente establecidas.</t>
  </si>
  <si>
    <t>El desempeño de servicios se evalúa de forma sistemática con base en responsabilidades documentadas. Es suficiente como para soportar el reporte significativo sobre el logro de todas las metas de servicios definidas en los SLA.</t>
  </si>
  <si>
    <t>El proveedor de servicios tiene responsabilidades claras y documentadas para negociar y concluir OLA y UA. Todos los OLA y UA siguen una estructura definida y uniforme. Las metas operacionales están alineadas con metas de servicio.</t>
  </si>
  <si>
    <t>Los OLA y UA, si existen, se revisan por demanda y de forma individual y no sistemática.</t>
  </si>
  <si>
    <t>Los OLA y UA se revisan periódicamente pero la frecuencia y el procedimiento de revisión no están definidos y son inconsistentes. Las responsabilidades para la revisión de los OLA y UA no están documentadas.</t>
  </si>
  <si>
    <t>Los OLA y UA se revisan periódica y sistemáticamente. Las revisiones evalúan su idoneidad y alcanzabilidad. Las revisiones se basan en responsabilidades definidas y documentadas y se mantienen registros.</t>
  </si>
  <si>
    <t>Los SLA se revisan periódicamente pero la frecuencia y el procedimiento de revisión no están definidos y son inconsistentes. Las responsabilidades para la revisión de los SLA no están documentadas.</t>
  </si>
  <si>
    <t xml:space="preserve">
El desempeño se evalúa a un nivel básico, principalmente técnico, no alineado con metas operacionales. </t>
  </si>
  <si>
    <t>El desempeño se evalúa por servicio contra metas operacionales. Sin embargo, la evaluación del desempeño de componentes de servicio no es sistemática y las responsabilidades no están claramente establecidas.</t>
  </si>
  <si>
    <t>Los reportes están acordados con su audiencia respectiva, incluyendo a los clientes, y se entregan con base en responsabilidades documentadas. Todos los reportes están claramente especificados.</t>
  </si>
  <si>
    <t>Las especificaciones de los reportes de servicios, al nivel de detalle que existan, no siguen un enfoque consistente y uniforme, tal como una plantilla de especificación definida.</t>
  </si>
  <si>
    <t>Los reportes de servicio se especifican de forma sistemática cubriendo identificación, propósito, audiencia, frecuencia, contenido y método de entrega para cada reporte. Todos los reportes tienen un dueño claramente definido.</t>
  </si>
  <si>
    <t>Los reportes de servicio se producen regularmente. Están alineados a algunas, pero no todas, las metas de servicio en los SLA y generalmente cubren eventos y disconformidades mayores. El formato de los reportes no es consistente y puede diferir significativamente entre reportes para diferente servicios o grupos de servicios.</t>
  </si>
  <si>
    <t>Los reportes de servicio se producen de forma regular en un formato especificado y consistente. Los reportes contienen datos sobre todas las metas de servicio acordadas así como información sobre eventos significativos, características de la carga de trabajo y disconformidades detectadas.</t>
  </si>
  <si>
    <t>Los planes de disponibilidad y continuidad están centrados en la tecnología y no están fundamentados en un entendimiento claro de los riesgos identificados y evaluados.</t>
  </si>
  <si>
    <t>Los planes de disponibilidad y continuidad del servicios se han producido con base en resultados de evaluaciones de riesgos. Cada medida cubierta por los planes está enlazada con el riesgo que pretende atender. Las evaluaciones de riesgos, así como los planes de disponibilidad y continuidad, están sujetos a revisiones regulares.</t>
  </si>
  <si>
    <t>Se tiene un entendimiento general de las necesidades de capacidad y desempeño pero no existe documentación consistente y uniforme sobre éstas.</t>
  </si>
  <si>
    <t>Los planes de capacidad existentes están centrados en la tecnología, y en su mayoría, limitados a recursos técnicos.</t>
  </si>
  <si>
    <t>La planeación de la capacidad considera la totalidad de recursos humanos, técnicos y financieros.</t>
  </si>
  <si>
    <t>Se cuenta con políticas de seguridad de la información para diferentes tópicos y se tiene un entendimiento claro de quién es responsable de qué parte(s) de estas políticas. Las políticas están documentadas y formalmente aprobadas.</t>
  </si>
  <si>
    <t>Existe un entendimiento general de que las políticas de seguridad de la información y las medidas tomadas para mantener y mejorar la seguridad de la información necesitan revisarse de vez en cuando.</t>
  </si>
  <si>
    <t>Todas las políticas, y todos los controles, de seguridad de la información se revisan a intervalos planeados. Se aplica un procedimiento claramente definido y bien entendido para asegurar la ejecución estructurada y consistente de las revisiones. El registro de los resultados de las revisiones también sigue un enfoque bien definido, resultando en una documentación estructurada y significativa de las revisiones de las políticas y los controles.</t>
  </si>
  <si>
    <t>El proveedor de servicios está al tanto de que los incidentes de seguridad de la información pueden tener un impacto significativo en el cliente y en la capacidad del proveedor de servicios para entregar los servicios acordados a sus clientes. Se entiende que es esencial dar respuesta efectiva a cualquier incidente de seguridad de la información. Si se identifica un incidentes de seguridad de la información, éste se gestiona lo mejor que se pueda pero sin seguir un enfoque estructurado y definido.</t>
  </si>
  <si>
    <t>Los eventos de seguridad de la información se monitorean de forma continua para identificar potenciales incidentes de seguridad de la información. Si se identifica un incidente de seguridad de la información, la respuesta a este incidente sigue una secuencia de acciones consistente y bien conocida. Sin embargo, este enfoque y los roles involucrados no están, o están solo parcialmente, definidos y documentados.</t>
  </si>
  <si>
    <t>Los derechos de acceso a sistemas de procesamiento de información y a servicios se proveen caso a caso, y no se cuenta con políticas de control de acceso claras.</t>
  </si>
  <si>
    <t>No hay un contacto designado para cada cliente pero el personal del proveedor de servicios tiene un entendimiento básico de la necesidad de gestionar las relaciones con los clientes.</t>
  </si>
  <si>
    <t>Se cuenta con una persona o rol asignado a cada cliente o grupo de clientes específico que gestiona la relación y la satisfacción con base en responsabilidades documentadas.</t>
  </si>
  <si>
    <t xml:space="preserve">Se llevan a cabo revisiones de servicio informales, con base en las interacciones entre representantes del cliente y el proveedor. Éstas ocurren por demanda, como resultado de problemas mayores o de forma aleatoria con base en los individuos involucrados. </t>
  </si>
  <si>
    <t>Las quejas de los clientes se manejan y se crea y mantiene un registro de la misma, aunque los registros puedan ser inconsistentes. La responsabilidad no está documentada para existe un entendimiento general de quién debe manejar las quejas.</t>
  </si>
  <si>
    <t>Las quejas de los clientes se gestionan con base en responsabilidades documentadas y generan registros consistentes.</t>
  </si>
  <si>
    <t>Se cuenta con mecanismos para medir la satisfacción del cliente, que son utilizados por el proveedor. Sin embargo, se utilizan de forma irregular y no está documentada la responsabilidad para su uso.</t>
  </si>
  <si>
    <t>Se utilizan mecanismos para medir la satisfacción del cliente a intervalos regulares y fundamentados en responsabilidades documentadas. Los registros de los resultados se mantienen de forma consistente.</t>
  </si>
  <si>
    <t>Se cuenta con una lista de todos los clientes, mantenida con base en responsabilidades documentadas.</t>
  </si>
  <si>
    <t>Se cuenta con una lista de todos los proveedores externos mantenida con base en responsabilidades documentadas.</t>
  </si>
  <si>
    <t>No hay un contacto designado para cada proveedor externo pero el personal del proveedor de servicios tiene un entendimiento básico de la necesidad de gestionar las relaciones con los proveedores externos.</t>
  </si>
  <si>
    <t>Se cuenta con una persona o rol asignado a cada proveedor externo o grupo de proveedores externos específico que gestiona la relación con base en responsabilidades documentadas.</t>
  </si>
  <si>
    <t>La comunicación con los proveedores externos es posible pero ocurre de forma aleatoria y por demanda. No se cuenta con una única lista de canales de comunicación con el proveedor externo y puede resultar difícil comunicarse con los proveedores externos de forma oportuna.</t>
  </si>
  <si>
    <t>La comunicación con los clientes es posible pero ocurre de forma aleatoria y por demanda. No se cuenta con una única lista de canales de comunicación con el cliente y puede resultar difícil comunicarse con clientes de forma oportuna.</t>
  </si>
  <si>
    <t>Se utilizan mecanismos para medir el desempeño del proveedor externo a intervalos planeados y que están basados en responsabilidades documentadas. El monitoreo está bien alineado a los acuerdos con los proveedores externos y cualquier reporte provisto por los proveedores externos está bien especificado.</t>
  </si>
  <si>
    <t>Todos los incidentes y las solicitudes de servicio se registran, clasifican y priorizan. El registro está basado en responsabilidades y procedimientos documentados y la información se registra de forma consistente. La clasificación y la priorización siguen un esquema claro y un conjunto de criterios definido.</t>
  </si>
  <si>
    <t>Los incidentes y las solicitudes de servicio se cierran en una forma generalmente consistente y por las razones apropiadas. También se toman otras acciones apropiadas al cerrar incidentes y solicitudes de servicio. Sin embargo, no se cuenta con un enfoque documentado o responsabilidades documentadas para esta actividad.</t>
  </si>
  <si>
    <t>El personal de soporte puede acceder a la mayoría de la información necesaria para soportar el manejo de incidentes y la usa con frecuencia. Sin embargo, las responsabilidades no están documentadas y no se tiene una definición clara de las fuentes de información y de cómo accederlas y usarlas.</t>
  </si>
  <si>
    <t>Las fuentes de información de configuración y de liberación disponibles están documentadas y las responsabilidades del personal de soporte conectado a ellas están documentadas. La información se mantiene de forma sistemática y está, en su mayoría, completa.</t>
  </si>
  <si>
    <t>Existe alguna comunicación con los usuarios en relación a sus incidentes y solicitudes de servicio. Sin embargo, es esporádica y reactiva.</t>
  </si>
  <si>
    <t>Sistemáticamente se informa a usuarios y clientes sobre el progreso de sus incidentes y solicitudes de servicio reportados. Esto ocurre tanto de forma proactiva como reactiva siguiendo un enfoque definido y responsabilidades documentadas para el personal de soporte.</t>
  </si>
  <si>
    <t>Se tiene un entendimiento común sobre cuándo y cómo se deben identificar y registrar los problemas. Rutinariamente se investigan registros de incidentes para identificar problemas no registrados con impacto significativo.</t>
  </si>
  <si>
    <t>Se cuenta con un enfoque definido y documentado para la identificación y el registro de problemas. Esto incluye disposiciones sobre cuándo y por quién se deben analizar los registros de incidentes de forma regular.</t>
  </si>
  <si>
    <t>Si se ha identificado un problema, se sigue una secuencia de acciones definida para su investigación exhaustiva. Sin embargo, el enfoque y los roles involucrados no están, o están solo parcialmente, definidos y documentados.</t>
  </si>
  <si>
    <t>Se cuenta con un enfoque formal a la investigación de problemas identificados. Los roles y las responsabilidades están documentados. El enfoque cubre las acciones generales a ejecutarse para resolver el problema o para reducir su impacto adverso, tales como identificar resoluciones potenciales y soluciones provisionales al problema y evaluar su relación costo-beneficio.</t>
  </si>
  <si>
    <t>Las acciones a tomar después de identificar la causa raíz de un problema varían y dependen de los individuos involucrados.</t>
  </si>
  <si>
    <t>El intento de identificación de acciones para eliminar o reducir el impacto de problemas después de haber identificado su causa raíz es parte de un enfoque establecido y bien definido. En caso de que el problema no se pueda resolver o que la resolución sea ineficiente, el problema se clasifica como error conocido y se documenta la solución provisional respectiva en una base de datos de errores conocidos usando un formato uniforme para su descripción.</t>
  </si>
  <si>
    <t>La información sobre errores conocidos y sus soluciones provisionales usualmente se mantiene actualizada aunque no se perciba de forma general que esto sea responsabilidad de la gestión de problemas. La información actualizada se pone a disposición del personal involucrado en la gestión de incidentes y solicitudes de servicio a través de canales bien conocidos pero no documentados.</t>
  </si>
  <si>
    <t>Se cuenta con documentación sobre tipos de CI y tipos de relaciones pero está incompleta, p.ej., no contiene todos los tipos requeridos o le faltan definiciones de atributos.</t>
  </si>
  <si>
    <t>Todos los tipos de CI y los tipos de relaciones que se pueden utilizar en la CMDB están claramente definidos y documentados. La definición incluye atributos de CI y, si aplica, atributos de relaciones y combinaciones permitidas de tipos de CI y tipos de relaciones. Las responsabilidades para el mantenimiento y la actualización de estas definiciones también están documentadas.</t>
  </si>
  <si>
    <t>Solo se registra información de configuración a un nivel muy básico. La información registrada de cada elemento de configuración con frecuencia permanece inalterada aún después del despliegue de un cambio extenso al CI.</t>
  </si>
  <si>
    <t>Se utiliza una CMDB para almacenar la información de los CI y se mantienen sus relaciones mutuas. La CMDB es bastante amplia pero aún no contiene registros de todos los CI y todas la relaciones que contribuyen  a componentes de servicio y servicios, especificados en el alcance esperado de la CMDB. Se han integrado parcialmente diferentes fuentes de información de configuración, incluyendo bases de datos y herramientas.</t>
  </si>
  <si>
    <t>Los cambios pueden o no seguirse en la CMDB. No hay garantía de que la información registrada de todos los CI en la CMDB refleje el estado actual de  tales CI.</t>
  </si>
  <si>
    <t>Los cambios a los CI usualmente se reflejan en cambios a registros de CI en la CMDB. Sin embargo, las responsabilidades y los procedimientos para mantener actualizada la CMDB con los cambios desplegados no están claramente definidos y la calidad de los datos varía.</t>
  </si>
  <si>
    <t>La información almacenada en la CMDB refleja el estado y la configuración actuales de todos o de la mayoría de los CI. Se cuenta con procedimientos y responsabilidades documentados para mantener la información de la CMDB actualizada durante todas las fases de cambios y liberaciones.</t>
  </si>
  <si>
    <t>Muy pocas veces se registran líneas de base de configuración antes de nuevas liberaciones.</t>
  </si>
  <si>
    <t>Usualmente se registran líneas de base antes de nuevas liberaciones pero no siempre de forma consistente o completa.</t>
  </si>
  <si>
    <t>Sistemáticamente se registran líneas de base completas antes de nuevas liberaciones.</t>
  </si>
  <si>
    <t>No todos los cambio se registran; algunos se manejan sin la creación de registro alguno. Los registros de cambio existentes varían significativamente en formato y nivel de detalle.</t>
  </si>
  <si>
    <t>Todos los cambios se registran y clasifican. El registro se basa en responsabilidades y procedimientos documentados y la información se registra de forma consistente. La clasificación sigue un esquema claro y un conjunto de criterios definido.</t>
  </si>
  <si>
    <t>Aunque los cambios usualmente se evalúan y aprueban, esto se hace de forma mayormente fortuita. Las responsabilidades no están siempre claras. Los criterios de evaluación y aprobación se establecen ad-hoc para cada cambio y pueden variar ampliamente entre cambios comparables.</t>
  </si>
  <si>
    <t>La evaluación y aprobación de todos los cambios sigue un enfoque definido y documentado, incluyendo lineamientos y/o procedimientos claros.</t>
  </si>
  <si>
    <t>Los cambios se revisan, caso a caso, después de la implementación sin seguir criterios o lineamientos definidos. Puede haber un número significativo de cambios para los que no se realicen revisiones post implementación.</t>
  </si>
  <si>
    <t>Todos, o la mayoría de, los cambios, están sujetos a revisiones post implementación siguiendo un conjunto de acciones y criterios mayormente indefinidos y no documentados pero bien entendidos. Los resultados de las revisiones post implementación se registran hasta cierto punto. Sin embargo, estos registros no siguen un formato claro y uniforme.</t>
  </si>
  <si>
    <t>Se cuenta con un enfoque documentado y establecido que define qué es un cambio de emergencia y cómo se debe gestionar, incluyendo un conjunto claro de criterios y lineamientos y/o procedimientos.</t>
  </si>
  <si>
    <t>Se cuenta con una programación de cambios completa y precisa que está a disposición de todas las partes interesadas. Las entradas en la programación incluyen detalles relevantes y la fecha propuesta de despliegue para cada cambio aprobado.</t>
  </si>
  <si>
    <t>De acuerdo a un procedimiento documentado y establecido, las acciones para reversar un cambio no exitoso se planean y prueban confiablemente para todos los cambios de alto impacto o alto riesgo.</t>
  </si>
  <si>
    <t>No se cuenta con una política de liberaciones.</t>
  </si>
  <si>
    <t>Las liberaciones se prueban algunas veces antes de desplegarse, pero no regularmente.</t>
  </si>
  <si>
    <t>La liberaciones se construyen y prueban en un ambiente de pruebas antes de su despliegue. Los lineamientos de pruebas, los roles y las responsabilidades, están documentados.</t>
  </si>
  <si>
    <t>Se conoce el concepto de criterios de aceptación, pero se aplica de forma irregular.</t>
  </si>
  <si>
    <t>Generalmente se definen, acuerdan y verifican criterios de aceptación para liberaciones mayores. Sin embargo, el enfoque a seguir no está documentado y, por tanto, puede variar de liberación a liberación.</t>
  </si>
  <si>
    <t>En general, está definido el éxito (o falta de éxito) para una liberación. Sin embargo, el formato de la documentación puede variar. Puede (o no) que se lleve a cabo un análisis de los resultados.</t>
  </si>
  <si>
    <t>Se cuenta con un enfoque claramente definido para identificar y registrar oportunidades de mejora que se ejecuta de forma continua. La implementación puede ser imperfecta pero las responsabilidades están documentadas y se siguen.</t>
  </si>
  <si>
    <t>Nota: si aparecen preguntas en gris claro, es porque fueron establecidas como fuera del alcance en la pestaña "alcance y metas de procesos"</t>
  </si>
  <si>
    <t>Resultado de capacidad de procesos</t>
  </si>
  <si>
    <t>Procesos FitSM</t>
  </si>
  <si>
    <t>Alcance y metas</t>
  </si>
  <si>
    <t>Requerimientos</t>
  </si>
  <si>
    <t>Evaluación de capacidad</t>
  </si>
  <si>
    <t>Metas</t>
  </si>
  <si>
    <t>En el alcance</t>
  </si>
  <si>
    <t>Meta de Capacidad</t>
  </si>
  <si>
    <t>Nivel 0</t>
  </si>
  <si>
    <t>Nivel 1</t>
  </si>
  <si>
    <t>Nivel 2</t>
  </si>
  <si>
    <t>Nivel 3</t>
  </si>
  <si>
    <t>Para todos los procesos de gestión de servicios de TI, se cuenta con indicadores claves de desempeño significativos y se miden y reportan  de acuerdo a planes y calendarios definidos. Los indicadores de desempeño son eSpecíficos, Medibles, Alcanzables, Relevantes y enmarcados en el Tiempo (SMART) y ayudan a identificar mejoras potenciales a procesos o al SMS como un todo. Están basados en metas y factores críticos de éxito claramente definidos.</t>
  </si>
  <si>
    <t>La organización está generalmente al tanto de qué servicios ofrece y  los puede describir, así como cualquier información relacionada, en algún formato no definido. Sin embargo, según las consideraciones de la gestión de servicios de TI, los "servicios" pueden estar más cercanos a componentes que a servicios generadores de valor.</t>
  </si>
  <si>
    <t>Existen acuerdos tipo OLA y UA pero no cubren la mayoría de los componentes de servicios y servicios de soporte. Las metas operacionales de los servicios de soporte o de los componentes de servicio no están claramente especificadas.</t>
  </si>
  <si>
    <t>Existen OLA y UA para la mayoría de componentes de servicio y servicios de soporte y estos consideran metas de servicio. Sin embargo, no se cuenta con formatos o estructuras definidos para OLA y UA. Las especificaciones de las metas operacionales pueden ser diferentes para diferentes OLA y UA y pueden no estar lo suficientemente alineadas a metas de servicio como para soportar la entrega del valor requerido por los clientes.</t>
  </si>
  <si>
    <t>La planeación de la capacidad considera algunos recursos no técnicos pero no de forma completa y consistente.</t>
  </si>
  <si>
    <t>El control de acceso, incluyendo la provisión, revisión y revocación de derechos de acceso, sigue un enfoque estructurado y definido con políticas y procedimientos claros.</t>
  </si>
  <si>
    <t>Las quejas de los clientes se manejan caso por caso, generalmente por el individuo que la recibe o un colega al que se la asigna. No existen registros formales de la queja.</t>
  </si>
  <si>
    <t>El desempeño del proveedor externo se monitorea por medios informales. El monitoreo no está alineado con los acuerdos con el proveedor externo y es más probable que esté alineado a componentes técnicos del servicio. No se tienen reportes acordados con el proveedor externo.</t>
  </si>
  <si>
    <t>Los incidentes y la solicitudes de servicio pueden ser escalados dependiendo de la situación y de los individuos involucrados. No se cuenta con una trayectoria de escalación pre definida para seguir. Los incidentes y las solicitudes de servicio pueden quedar "atascadas" o sin resolver por un largo período de tiempo.</t>
  </si>
  <si>
    <t>Los incidentes y las solicitudes de servicio se escalan cuando sea requerido con base en responsabilidades y procedimientos documentados. Existen disparadores y lineamientos para las escalaciones funcionales y jerárquicas y se utilizan para decidir cómo manejar incidentes y solicitudes de servicio. Esto resulta en un comportamiento consistente en la escalación de incidentes.</t>
  </si>
  <si>
    <t>Se cuenta con un enfoque definido y establecido, que incluye lineamientos y/o procedimientos, para mantener la información sobre errores conocidos y sus soluciones provisionales y ponerla a disposición del personal involucrado en el proceso de gestión de incidentes y solicitudes de servicio.</t>
  </si>
  <si>
    <t>Se tiene un consenso general en cuanto a que la planeación del despliegue de servicios nuevos o modificados debe incluir a todas las partes relevantes, incluyendo a los clientes afectados. Sin embargo, quiénes son las partes relevantes y cuándo y cómo involucrarlos, no está generalmente definido y puede diferir de una introducción de servicio a otra.</t>
  </si>
  <si>
    <t>Las liberaciones usualmente se construyen y prueban en un ambiente de pruebas antes de su despliegue. Sin embargo, los procedimientos de prueba no están definidos.</t>
  </si>
  <si>
    <t>Para todas las liberaciones o cada tipo de liberación, se cuenta con un enfoque documentado para la planeación y prueba de las actividades necesarias para reversar un despliegue no exitoso.</t>
  </si>
  <si>
    <t>Se cuenta con algún enfoque comúnmente entendido para evaluar y aprobar oportunidades de mejora con base en un conjunto de criterios. El enfoque se sigue ampliamente aunque no todos los roles y no todas las responsabilidades estén definidos ni las decisiones o los resultados siempre se registren claramente.</t>
  </si>
  <si>
    <t>El enfoque para evaluar y aprobar oportunidades de mejora está claramente definido. El enfoque se ejecuta cada vez que se identifican nuevas oportunidades con base en roles y responsabilidades definidos. El enfoque está basado en criterios claramente definidos que buscan maximizar la efectividad del SMS y sus capacidades relacionadas para entregar servicios de acuerdo a los requerimientos de los clientes y a los SLA acordados. Las decisiones sobre como tratar las oportunidades de mejora identificadas están registradas.</t>
  </si>
  <si>
    <t>Esta herramienta tiene como propósito permitir la auto evaluación guiada de la capacidad de gestión de servicios de TI en los procesos definidos en el estándar FitSM y, por tanto, permitir la evaluación de la madurez general de una implementación de gestión de servicios.</t>
  </si>
  <si>
    <t xml:space="preserve">La tabla a la izquierda le permite establecer el alcance y las metas para la capacidad de los procesos. Establecer el alcance le permite definir qué procesos serán evaluados. La meta de capacidad le permite definir qué nivel de capacidad desea alcanzar con cada proceso seleccionado. </t>
  </si>
  <si>
    <t>Las tareas son repetibles pero no están definidas formalmente./Los resultados son parcialmente completos.</t>
  </si>
  <si>
    <t>Se conoce la tarea pero no está controlada./Existen algunos resultados relevantes pero con elementos clave ausentes</t>
  </si>
  <si>
    <t>Las tareas están bien definidas, los resultados son completos y ambos están conectados con responsabilidades documentadas.</t>
  </si>
  <si>
    <t>Las responsabilidades de la alta gerencia en el contexto de la gestión de servicios están claramente definidas y documentadas y, en particular, se ha definido y asignado el rol de dueño del SMS (dueño responsable senior) a un representante de la alta gerencia. La aprobación y revisión de la política de gestión de servicios se realiza de manera formal y, para asegurar la comunicación efectiva de metas y políticas, se cuenta con planes de comunicación que indican claramente qué comunicar, cómo, cuándo, a quién y por quién. Se llevan a cabo revisiones gerenciales formales del sistema de gestión en conjunto a intervalos bien planeados.</t>
  </si>
  <si>
    <t>La mayoría de los documentos requeridos para la implementación de ITSM están disponibles, incluyendo la declaración del alcance de la gestión de servicios, la política general de gestión de servicios y el plan de gestión de servicios. Sin embargo, no todos los documentos están desarrollados al suficiente nivel de detalle como para ser completamente efectivos, por ejemplo, el plan de gestión de servicios aún está a alto nivel y no ocupa detalles relevantes para su implementación.</t>
  </si>
  <si>
    <t>Pocos procesos de gestión de servicios han sido definidos, y la mayoría de la documentación es muy básica y no atiende las metas, las entradas, las actividades, las salidas, los roles y las interfaces del proceso de forma exhaustiva.</t>
  </si>
  <si>
    <t>Aunque no están completamente documentadas, las responsabilidades para aprobar, distribuir y revisar casi todos los documentos están claras y los individuos respectivos llevan a cabo sus tareas de forma repetitiva. Documentos claves de gestión de servicios, tales como definiciones de políticas y procesos, se almacenan en ubicaciones definidas y bien conocidas y se revisan con regularidad, aunque no siempre se realiza a intervalos planeados. Datos de control documental (p.ej. dueño del documento, versión y fecha de revisión) se registran de forma consistente para todos los tipos de documentos de gestión de servicios, pero su actualización es algo irregular.</t>
  </si>
  <si>
    <t>Para cada documento, las responsabilidades (tales como "dueño") están definidas y documentadas. Todos los involucrados conocen los mecanismos para la aprobación de documentos. La comunicación y la distribución siguen un enfoque claro y consistente. Los intervalos de revisión para los diferentes tipos de documentos están definidos y se siguen. Datos de control documental, para todos los tipos de documentos de gestión de servicios, se registran con suficiente nivel de detalle y se mantienen actualizados para soportar un control documental efectivo. Los cambios a los documentos son rastreables.</t>
  </si>
  <si>
    <t xml:space="preserve">Existe una declaración general del alcance o alcances declarados en los documentos de gestión de servicios, p.ej. en definiciones de procesos o políticas, que no están necesariamente alineados entre sí y/o aprobados por la alta gerencia. </t>
  </si>
  <si>
    <t>La gestión de servicios de TI está planeada y los roles y las responsabilidades alrededor de las actividades de planeación están claramente definidos y documentados. La creación y el mantenimiento de los planes siguen un enfoque consistente y documentado. Los planes se crean usando plantillas comunes y logran un nivel de detalle similar y adecuado.</t>
  </si>
  <si>
    <t>No todo el personal está al tanto de la necesidad de adherirse a políticas, procesos y procedimientos. Frecuentemente se evitan los procesos. Los gestores de procesos reaccionan a esto de diferentes formas, no siempre consistentes.</t>
  </si>
  <si>
    <t>Se detectan las disconformidades y las desviaciones de los resultados esperados por medio de revisiones y reportes regulares, no planeados, de indicadores claves de desempeño, evaluaciones y auditorías. La identificación de desviaciones e inconformidades dispara acciones correctivas consistentemente. Sin embargo, ni el resultado de estas acciones ni el enfoque general se documentan siempre suficientemente.</t>
  </si>
  <si>
    <t>Las disconformidades y las desviaciones de las metas se detectan mediante revisiones programadas de reportes sobre indicadores claves de desempeño, evaluaciones y auditorías. Las disconformidades y las desviaciones identificadas se registran y se originan y documentan acciones de seguimiento. Los roles y las responsabilidades, en este contexto, están claramente definidos.</t>
  </si>
  <si>
    <t>Se entiende la necesidad de contar con un enfoque estructurado para la transición de nuevos servicios o de cambios a servicios existentes y se aplica algún enfoque de forma rutinaria, pero no está claramente documentado. Asuntos como escalas de tiempo, tecnología y comunicaciones se consideran y gestionan a nivel general y cualitativo.</t>
  </si>
  <si>
    <t>Existen planes para el diseño y la transición de servicios nuevos o modificaciones a servicios que consideran escalas de tiempo, responsabilidades, tecnología, comunicaciones y criterios de aceptación. Los planes tienen una estructura y un nivel de detalle consistentes. Los cambios en la tecnología están claramente enlazados a requerimientos relacionados y a solicitudes de cambio controladas por el proceso de gestión de cambios. Los planes de comunicación describen qué se comunica, a quién, cuándo debe realizarse la comunicación y cómo será facilitada. Los criterios de aceptación no se relacionan solo con aspectos funcionales y técnicos sino que también se relacionan con organización efectiva y transferencia de conocimiento en el contexto del inicio de la entrega de servicios nuevos o modificados.</t>
  </si>
  <si>
    <t>Se entiende la estructura de departamentos, organizaciones y federaciones que soportan la entrega del servicio. Los miembros de los diferentes grupos tienen una perspectiva común de las relaciones entre ellos pero puede variar en nivel de detalle y es difícil de controlar.</t>
  </si>
  <si>
    <t>El desempeño se evalúa contra metas de nivel operacional de forma sistemática con base en responsabilidades documentadas. Es suficiente como para soportar el reporte significativo sobre el logro de todas las metas operacionales acordadas.</t>
  </si>
  <si>
    <t>Aunque en general se está al tanto de lo que se necesita reportar, a quién y en qué intervalos, la mayoría de los reportes de servicio no se han especificado.</t>
  </si>
  <si>
    <t xml:space="preserve">La mayoría de los reportes están especificados y han sido acordados con sus audiencias respectivas pero principalmente de manera informal. La responsabilidad para generar reportes no está claramente documentada. </t>
  </si>
  <si>
    <t>Existe alguna manera informal de especificar los reportes de servicio. Puede que se provea alguna información general sobre identificación, propósito, audiencia, frecuencia, contenido y método de entrega, pero no está documentada de forma clara o sistemática. Aunque se producen reportes, las responsabilidades no siempre están claras.</t>
  </si>
  <si>
    <t>Se tiene un conocimiento general de las necesidades de disponibilidad y continuidad pero no existe documentación consistente y uniforme sobre éstas.</t>
  </si>
  <si>
    <t>Se cuenta con documentación consistente y uniforme sobre los requerimientos de disponibilidad y continuidad del servicio. El enfoque para la identificación de requerimientos está principalmente centrado en la infraestructura y solo atiende metas de servicio o necesidades del cliente de forma parcial.</t>
  </si>
  <si>
    <t>Se cuenta con documentación consistente y uniforme sobre los requerimientos de disponibilidad y continuidad del servicio. La identificación considera los SLA y los requerimientos documentados están alineados con las metas del servicio.</t>
  </si>
  <si>
    <t>La mayoría de los planes de disponibilidad y continuidad se crean y revisan a intervalos regulares. Los planes están más centrados en la infraestructura. Para servicios particulares, los planes pueden o no dar cobertura a todos los servicios de soporte o componentes de servicios necesarios.</t>
  </si>
  <si>
    <t>Los planes de disponibilidad y continuidad del servicios se crean y revisan a intervalos regulares. Cada plan cubre un alcance definido y está documentados en una estructura y un formato consistentes. Está claramente documentado qué planes existen y como se relacionan entre sí.</t>
  </si>
  <si>
    <t>Los riesgos más significativos relacionados con la disponibilidad y la continuidad han sido identificados y evaluados con respecto a su probabilidad e impacto potencial. Los planes de disponibilidad y continuidad están, hasta cierto punto, basados en el entendimiento de estos riesgos más importantes.</t>
  </si>
  <si>
    <t>El monitoreo de la disponibilidad se centra en componentes técnicos importantes. Hay poca o ninguna consolidación de datos de monitoreo técnico en métricas basadas en el servicio. El enfoque hacia el monitoreo está más influenciado por las capacidades y las limitaciones técnicas que por requerimientos basados en necesidades del cliente y metas del servicio.</t>
  </si>
  <si>
    <t>Para la mayoría de los servicios entregados a los clientes, se consolidan e integran hasta cierto punto los datos técnicos de monitoreo con otra información para habilitar la generación de reportes de servicios extremo a extremo.</t>
  </si>
  <si>
    <t>El monitoreo sigue un enfoque claro, consistente y bien documentado para habilitar la generación de reportes sobre la disponibilidad extremo a extremo de todos los servicios. La información se consolida y presenta de forma que permita una evaluación directa del logro de las metas de servicio. El enfoque general al monitoreo, las tecnologías empleadas, así como los algoritmos de consolidación, la heurísitca y otros métodos aplicados para calcular la disponibilidad extremo a extremo están bien documentados.</t>
  </si>
  <si>
    <t>Se cuenta con documentación consistente y uniforme sobre los requerimientos de capacidad y desempeño del servicio. El enfoque para la identificación de requerimientos está principalmente centrado en la infraestructura y solo atiende a metas de servicio o necesidades del cliente de forma parcial.</t>
  </si>
  <si>
    <t>Se cuenta con documentación consistente y uniforme sobre los requerimientos de capacidad y desempeño del servicio. La identificación considera los SLA y los requerimientos documentados están alineados con las metas del servicio.</t>
  </si>
  <si>
    <t>Los planes de capacidad se crean y revisan a intervalos irregulares. Los planes varían en alcance, están documentados en formatos diferentes y usualmente no están bien alineados entre sí.</t>
  </si>
  <si>
    <t>Los planes de capacidad se crean y revisan a intervalos regulares. Los planes están más centrados en la infraestructura. Para servicios particulares, los planes pueden o no dar cobertura a todos los servicios de soporte o componentes de servicios necesarios.</t>
  </si>
  <si>
    <t>Los planes de capacidad se crean y revisan a intervalos regulares. Cada plan cubre un alcance definido y está documentados en una estructura y un formato consistentes. Está claramente documentado qué planes existen y cómo se relacionan entre sí.</t>
  </si>
  <si>
    <t>El monitoreo de la capacidad se centra en componentes técnicos importantes. Hay poca o ninguna agregación de los datos técnicos de monitoreo en métricas basadas en servicio. El enfoque para el monitoreo está más influenciado por las capacidades y las limitaciones técnicas que por requerimientos basados en necesidades del cliente y metas del servicio.</t>
  </si>
  <si>
    <t>Para la mayoría de los servicios entregados a los clientes, se agregan e integran los datos técnicos de monitoreo con otra información para habilitar la generación de reportes de desempeño de servicio y de utilización de capacidad de servicios. Se identifican alertas y excepciones a partir del monitoreo operacional y se toman las acciones necesarias para tratarlas</t>
  </si>
  <si>
    <t>El monitoreo sigue un enfoque claro, consistente y bien documentado para habilitar la generación de reportes sobre el desempeño general y la utilización de capacidad de todos los servicios. La información se agrega y presenta de forma que permita una evaluación directa del logro de las metas de servicio y del nivel de utilización de la capacidad. El enfoque general al monitoreo, las tecnologías empleadas, así como los algoritmos de consolidación, la heurísitca y otros métodos aplicados para calcular el desempeño general del servicio y el nivel de utilización de capacidad están bien documentados. Las alarmas y excepciones operacionales se identifican y registran en una forma bien definida para permitir el análisis de tendencias, la evaluación y la iniciación de acciones de seguimiento.</t>
  </si>
  <si>
    <t>Se cuenta con políticas de seguridad de la información documentadas y aprobadas para todos los tópicos relevantes de seguridad de la información. Las políticas cubren aspectos organizacionales, la gestión de activos de información y de riesgos de seguridad, la seguridad física y ambiental, la seguridad de las operaciones, la seguridad de las comunicaciones, las responsabilidades de los usuarios, el desarrollo seguro y la gestión de eventos e incidentes de seguridad de la información. Los dueños responsables de todas las políticas están documentados y sus tareas definidas.</t>
  </si>
  <si>
    <t>El proveedor de servicios está al tanto de la necesidad de contar con controles para mantener y mejorar la seguridad de la información. Se cuenta con algunos controles, aunque con frecuencia no están documentados y no se ha llevado a cabo una evaluación estructurada de los riesgos a la seguridad de la información.</t>
  </si>
  <si>
    <t>Se cuenta con controles de seguridad de la información incluyendo medidas para soportar la seguridad de las operaciones y las comunicaciones, así como la seguridad física y ambiental y se tiene un entendimiento claro de quién es responsable de qué controles. La mayoría de los controles están documentados aunque los enfoques a su documentación pueden diferir entre diferentes tipos de controles.  Se cuenta con una lista o plantilla de riesgos identificados a la seguridad de la información y los controles de seguridad de la información están enlazados a los riesgos que intentan mitigar.</t>
  </si>
  <si>
    <t>Las políticas y los controles de seguridad de la información se revisan a intervalos adecuados por sus dueños responsables. Sin embargo, no se cuenta con un enfoque o procedimiento de revisión definido. Los criterios de revisión, los niveles de minuciosidad y las forma de documentación varían, dependiendo del individuo dueño del control.</t>
  </si>
  <si>
    <t>Se cuenta con un enfoque formal para el monitoreo de eventos de seguridad de la información y para lidiar con incidentes de seguridad de la información. Los roles y las responsabilidades están documentados. El enfoque cubre criterios bien definidos para clasificar un evento o una situación como incidente de seguridad de la información, las acciones a ser ejecutadas para analizar incidentes de seguridad y reducir su impacto adverso, comunicaciones y documentación.</t>
  </si>
  <si>
    <t>La provisión de derechos de acceso sigue una combinación de reglas intuitivas y algunas políticas definidas, que apoyan un enfoque en su mayoría consistente de control de acceso. De vez en cuando, se revisan los derechos de acceso.</t>
  </si>
  <si>
    <t>Los clientes se conocen internamente. Existen listas de clientes, pero se actualizan de forma irregular y pueden no ser exhaustivas y precisas.</t>
  </si>
  <si>
    <t>Existe una o varias listas, con información sobre todos los clientes del servicio. Las listas se mantienen de manera informal, pero sin responsabilidades claras para hacerlo. Las listas no están alineadas entre ellas y pueden contener información redundante, estar en diferentes formatos y contener diferente nivel de detalle de la información.</t>
  </si>
  <si>
    <t>Se cuenta con una persona o rol generalmente asignada a cada cliente o grupo de clientes específico. Esta asignación no está necesariamente basada en responsabilidades documentadas y la gestión de la relación con el cliente y su satisfacción pueden ser inconsistentes.</t>
  </si>
  <si>
    <t>Se cuenta con un mecanismo de comunicación establecido para cada cliente o grupo de clientes pero está vinculado al individuo o rol asignado a éste. El mecanismo de comunicación se registra en alguna ubicación centralizada pero no de forma consistente.</t>
  </si>
  <si>
    <t>Los mecanismos de comunicación con cada cliente o grupo de clientes se registran en una forma única y consistente, con base en responsabilidades documentadas.</t>
  </si>
  <si>
    <t>Se llevan a cabo revisiones regulares de los servicios pero son inconsistentes y dependen de los individuos que las ejecutan. Las responsabilidades no están claramente documentadas. Puede que se lleve control de los procedimientos y registros de las revisiones pero no de una forma sistemática.</t>
  </si>
  <si>
    <t>La satisfacción del cliente se recolecta a través de medios informales, cuando hay necesidad de ello (tal como por demanda del cliente, por alguna queja o por cambios al servicio).</t>
  </si>
  <si>
    <t>Los proveedores externos se conocen internamente pero no existen listas formales de proveedores externos.</t>
  </si>
  <si>
    <t>Se cuenta con una persona o rol generalmente asignado a cada proveedor externo o grupo de proveedores externos específico. Esta asignación no está necesariamente basada en responsabilidades documentadas y la gestión de la relación con el proveedor externo puede ser inconsistente.</t>
  </si>
  <si>
    <t>Se cuenta con un mecanismo de comunicación establecido para cada proveedor externo o grupo de proveedores externos pero está vinculado al individuo o rol asignado a éste. El mecanismo de comunicación se registra en alguna ubicación centralizada pero no de forma consistente.</t>
  </si>
  <si>
    <t>No todos los incidentes y las solicitudes de servicio se registran y algunos son manejados sin la creación de registro alguno. Los registros de incidentes existentes varían significativamente en formato y en nivel de detalle.</t>
  </si>
  <si>
    <t>Todos o la mayoría de los incidentes y solicitudes de servicio se registran, clasifican y priorizan. Aunque se tiene un entendimiento intuitivo sobre la información a recolectar y el método de registro, esto no está claramente definido y las responsabilidades no están documentadas.</t>
  </si>
  <si>
    <t>Las prioridades de los incidentes y solicitudes de servicio se asignan caso a caso con base en un entendimiento mayormente intuitivo de su nivel de criticidad. La meta de servicio de los SLA no es un factor principal en la priorización.</t>
  </si>
  <si>
    <t>La priorización de los incidentes y solicitudes de servicio sigue lineamientos o procedimientos claramente definidos que aseguran que todas las metas de servicio relevantes de los SLA, así como otros factores relevantes, se consideran de forma consistente cada vez que ocurra un incidente o se registre una solicitud de servicio.</t>
  </si>
  <si>
    <t>Los incidentes y las solicitudes de servicio se cierran con base en la elección individual del personal de soporte, después de haber sido resueltos o cumplidas, o por otras razones (tal como estar sin resolución por mucho tiempo). No hay consenso sobre el enfoque a aplicar para cerrar los incidentes o sobre qué otras acciones deberían tomarse.</t>
  </si>
  <si>
    <t>Los incidentes y las solicitudes de servicio se cierran de forma consistente de acuerdo a lineamientos o procedimientos y responsabilidades documentadas. Otras acciones, tales como la confirmación de cierre con los usuarios, se toman cuando es apropiado.</t>
  </si>
  <si>
    <t>Generalmente se cuenta con una cantidad significativa de información que se puede usar para soportar el manejo y la resolución de incidentes o el cumplimiento de solicitudes de servicio. Sin embargo, el personal involucrado en el proceso de gestión de incidentes y solicitudes de servicios frecuentemente no la utiliza por variadas razones, tales como que el acceso está muy restringido, las fuentes de información son poco conocidas, la información está distribuida a través de múltiples fuentes,  lo que hace que sea muy complicado accederla o se tenga reserva sobre la calidad de la información, lo que hace que no tenga valor aparente.</t>
  </si>
  <si>
    <t>Los usuarios y los clientes están informados del progreso de sus incidentes y solicitudes de servicio reportados. Esto incluye tanto la respuesta a solicitudes de estado de los clientes y usuarios como notificaciones proactivas. Sin embargo, no se cuenta con un enfoque claramente definido y sistemático para este tipo de comunicaciones con el cliente y las responsabilidades no están documentadas.</t>
  </si>
  <si>
    <t>Existe alguna idea de qué incidentes deben ser manejados como "mayores". En estos casos se les brinda especial cuidado y atención pero la forma en la que se gestionan es inconsistente.</t>
  </si>
  <si>
    <t>Se tiene un entendimiento de qué tipos de incidentes se deben tratar como incidentes mayores. Los incidentes mayores se clasifican y nombran como tales y se les brinda especial cuidado y atención, lo que incluye manejarlos con la prioridad más alta, coordinar al nivel gerencial adecuado, comunicar y realizar revisiones post resolución. Sin embargo, las responsabilidades y definiciones claras de incidentes mayores no están documentadas.</t>
  </si>
  <si>
    <t>Se cuenta con enfoque definido y entendido para la clasificación y la gestión de incidentes mayores, desde su ocurrencia hasta su cierre, incluyendo comunicación efectiva, coordinación de actividades de resolución y revisión post resolución. Se cuenta con un conjunto de criterios establecido y documentado para incidentes mayores y con responsabilidades documentadas.</t>
  </si>
  <si>
    <t>Si se ha identificado un problema, se investiga de forma individual, dependiendo de la persona o el grupo que se sienta responsable de tal problema.</t>
  </si>
  <si>
    <t>Existe un entendimiento común, pero no documentado, de que si no es posible aplicar una resolución inmediata al problema, aún habiendo identificado la causa raíz, se deben hacer esfuerzos para reducir el impacto del problema a través de soluciones provisionales.</t>
  </si>
  <si>
    <t>La información sobre errores conocidos y sus soluciones previsionales se mantiene en ubicaciones y formatos diversos. El personal involucrado en el proceso de gestión de incidentes y solicitudes de servicio desconoce con frecuencia las actualizaciones a esta información y no siempre tiene acceso a ésta. Las responsabilidades para el mantenimiento de la información y para hacerla disponible no están claramente entendidas.</t>
  </si>
  <si>
    <t>Se cuenta con responsabilidades y procedimientos definidos para registrar y actualizar información de configuración de todos los CI, al nivel de detalle planeado, de forma precisa. Este nivel de detalle es suficiente como para documentar, de forma transparente y exhaustiva, todos los aspectos importantes de cambios significativos a los CI y a la configuración general.</t>
  </si>
  <si>
    <t>Se conoce el concepto de la CMDB pero está implementado a un nivel muy básico o no está implementado. La información de configuración más importante está disponible en diferentes elementos de documentación, incluyendo bases de datos y herramientas.</t>
  </si>
  <si>
    <t>Se cuenta con una CMDB totalmente integrada que contiene registros completos de CI y relaciones según un alcance adecuado, definido y documentado. La CMDB se mantiene siguiendo lineamientos o procedimientos establecidos y documentados con responsabilidades claras para su mantenimiento y propiedad.</t>
  </si>
  <si>
    <t>Las verificaciones de la información almacenada en la CMDB no se planean o programan pero se llevan a cabo a intervalos algo regulares. El alcance y la precisión de las revisiones de verificación varían. En general, se ejerce cierto nivel de control de calidad sobre la información contenida en la CMDB.</t>
  </si>
  <si>
    <t>La información almacenada en el CMDB se verifica a intervalos planificados y con alcance definido. La calidad de los datos en la CMDB se mantiene a un buen nivel, suficiente para satisfacer los requisitos de los otros procesos de gestión de servicios.</t>
  </si>
  <si>
    <t>Todos, o la mayoría de, los cambios, se registran y clasifican. Aunque se cuenta con un entendimiento intuitivo sobre la información a recolectar y el método de registro, no está claramente definido y las responsabilidades no están documentadas.</t>
  </si>
  <si>
    <t>Al menos a un nivel general, existe un amplio consenso no documentado, al que generalmente hay apego, sobre como, por quién y según qué criterios, los cambios se deben evaluar y aprobar.</t>
  </si>
  <si>
    <t>Se realizan revisiones post implementación a todos los cambios implementados. Todas las revisiones post implementación se ejecutan acorde a lineamientos, criterios y/o procedimientos claramente definidos que conducen a resultados comparables que se documentan de manera uniforme y consistente.</t>
  </si>
  <si>
    <t>Se entiende que las actividades normales de cambio no se pueden seguir estrictamente en caso de emergencias. Sin embargo, no está claro bajo qué circunstancias y cómo se puede adaptar el proceso y la decisión la toman los individuos involucrados de forma ad-hoc.</t>
  </si>
  <si>
    <t>Al menos a un nivel general se tiene consenso sobre qué constituye un cambio de emergencia y cómo se puede agilizar o simplificar el proceso de gestión de cambio en situaciones de emergencia. Sin embargo, este enfoque no está mayormente documentado.</t>
  </si>
  <si>
    <t>Los criterios para aceptar cambios no incluyen regularmente la evaluación de beneficios, riesgos, etc.</t>
  </si>
  <si>
    <t>Los criterios para aceptar cambios incluyen regularmente los riesgos asociados al cambio pero no siempre al resto de los criterios mencionados en el requerimiento.</t>
  </si>
  <si>
    <t>El procedimiento documentado para aprobar cambios incluye criterios de evaluación basados en beneficios, riesgos, impacto potencial a servicios y clientes y factibilidad técnica del cambio.</t>
  </si>
  <si>
    <t>Aunque generalmente se anuncia el despliegue de cambios a las partes interesadas, no se mantiene un calendario completo y coherente de cambios.</t>
  </si>
  <si>
    <t>Se cuenta con una programación de cambios accesible a todas las partes interesadas pero pueden que no incluya todos los cambios relevantes o todos los detalles importantes.</t>
  </si>
  <si>
    <t>La reversión de cambios fallidos a veces se planea antes del despliegue, en base a decisiones ad hoc de los individuos involucrados.</t>
  </si>
  <si>
    <t>Se planean las reversiones, a diferentes grados, para todos los cambios de alto impacto o alto riesgo. Sin embargo, no se cuenta con un procedimiento documentado que establezca qué constituye tal cambio o hasta qué grado se deba planear y probar.</t>
  </si>
  <si>
    <t>Se cuenta con una o más políticas de liberación pero tienen un alcance limitado o adolecen de información útil (como tipos y frecuencias de liberaciones).</t>
  </si>
  <si>
    <t>Se cuenta con una política de liberaciones de amplio alcance que contiene un nivel de detalle suficiente y útil, p.ej. describe los tipos de liberaciones y sus frecuencias típicas.</t>
  </si>
  <si>
    <t>Algunas veces se planea con los clientes el despliegue de nuevos servicios.</t>
  </si>
  <si>
    <t>La participación de los clientes afectados y otras partes interesadas en la planificación del despliegue es parte de los procedimientos establecidos y documentados para introducir servicios nuevos o modificados.</t>
  </si>
  <si>
    <t>Se cuenta con un enfoque documentado a la definición, el acuerdo y la verificación de criterios de aceptación para todos los tipos de liberaciones.</t>
  </si>
  <si>
    <t>La planeación por adelantado de las reversiones de liberaciones desplegadas, depende exclusivamente de decisiones ad-hoc del personal involucrado.</t>
  </si>
  <si>
    <t>En general, las actividades para reversar despliegues no exitosos de liberaciones se planean y prueban. Sin embargo, el enfoque a seguir no está documentado y, por tanto, puede variar de liberación a liberación.</t>
  </si>
  <si>
    <t>Las liberaciones no se monitorean consistentemente para determinar su éxito o fracaso.</t>
  </si>
  <si>
    <t>Las liberaciones se monitorean para éxito o fracaso en una forma documentada y asegurando registros consistentes. Los datos recolectados se usan para análisis, p.ej. para evaluar y posteriormente mejorar la efectividad de la gestión de liberaciones y despliegues.</t>
  </si>
  <si>
    <t>Las oportunidades de mejora son reconocidas en gran medida por las personas de manera algo aleatoria y registradas de manera fortuita o en absoluto.</t>
  </si>
  <si>
    <t>Se tiene un enfoque común para identificar y registrar mejoras que se ejecuta continuamente. Sin embargo, las oportunidades no se identifican de forma sistemática y no todas están registradas. Las responsabilidades no están documentadas.</t>
  </si>
  <si>
    <t>Se cuenta con una persona o un grupo de personas responsables de decidir como proceder ante las oportunidades de mejora, que generalmente es un miembro de la gerencia en lugar de un grupo o individuo con responsabilidad específica para la mejora. Las decisiones están más probablemente basadas en la opinión o el conocimiento de la persona o del grupo que toma la decisión que en un conjunto de criterios definido.</t>
  </si>
  <si>
    <t>La alta gerencia trata tareas de gestión de servicios de forma reactiva principalmente. Generalmente están al tanto de sus responsabilidades para comunicar metas y políticas y para monitorear y revisar la efectividad del SMS. Las tareas relacionadas con esto se realizan acorde al mejor entendimiento en cada situación y no se sigue un enfoque formal y/o fácilmente reproducible.</t>
  </si>
  <si>
    <t>La aprobación y revisión de la política general de gestión de servicios por parte de la alta gerencia se realiza a intervalos regulares y con un entendimiento claro de las tareas relacionadas. Las metas y las políticas son comunicadas efectivamente con mecanismos y canales de comunicación utilizados de forma consistente. La alta gerencia revisa la efectividad del SMS a intervalos regulares y registra los resultados claves y las acciones de seguimiento.</t>
  </si>
  <si>
    <t>Se cuenta con una política general de gestión de servicios documentada pero que carece de metas de gestión de servicios claras así como de un compromiso claro con los principios claves de la gestión de servicios.</t>
  </si>
  <si>
    <t xml:space="preserve">Algunos documentos iniciales relacionados con la gestión de servicios están disponibles, mientras que no se dispone de documentos claves, como una declaración del alcance de la gestión de servicios, una política general de gestión de servicios o un plan de gestión de servicios. </t>
  </si>
  <si>
    <t>Se cuenta con una declaración de alcance clara, una política de gestión de servicios y un plan de gestión de servicios completo y documentados de forma consistente y exhaustiva y a un nivel de detalle suficiente como para soportar la planeación e implementación efectivas de un SMS.</t>
  </si>
  <si>
    <t>Existe una declaración detallada que describe el alcance del SMS tomando en consideración las localidades físicas, los servicios afectados, los clientes, la(s) infraestructura(s), la tecnología y cualquier otro parámetro relevante que pueda limitar  o ampliar el alcance. La declaración de alcance ha sido aprobada y comunicada a los interesados relevantes por la alta gerencia del proveedor de servicios.</t>
  </si>
  <si>
    <t xml:space="preserve">El proveedor de servicios es consciente que la gestión de servicios de TI debe ser planeada. Sin embargo, no está claro quién debe responder  y tomar la responsabilidad de la planeación. Puede que existan planes en tópicos específicos pero no están bien alineados entre sí. </t>
  </si>
  <si>
    <t>Generalmente hay un buen entendimiento de las responsabilidades alrededor de las actividades de planeación de la gestión de servicios, es decir, quién es responsable de qué parte del plan general y quién responde por la planeación como un todo. Estas responsabilidades no están documentadas de forma consistente y en algunos casos puede haber confusión en relación a la distribución de las mismas. Las prácticas para crear y mantener planes específicos, p.ej. los planes para implementar procesos de gestión de servicios individuales, no son completamente consistentes y los planes pueden variar en estructura y nivel de detalle.</t>
  </si>
  <si>
    <t xml:space="preserve">Se cuenta con un plan de gestión de servicios completo que detalla metas y marcos temporales para implementar procesos de gestión de servicios, roles y responsabilidades, actividades de comunicación y capacitación así como tecnología de soporte (herramientas) requerida. </t>
  </si>
  <si>
    <t>En la práctica los procesos de gestión de servicios se siguen ampliamente y el personal involucrado cumple con las políticas y procedimientos relacionados. Cuando los gestores de procesos descubren que sus procesos están siendo evadidos o que no se siguen los procedimientos, reaccionan de forma consistente y escalan jerárquicamente de ser necesario.</t>
  </si>
  <si>
    <t>Se cuenta con un programa para revisiones, auditorías y evaluaciones de madurez y las actividades se llevan acabo según este programa. Las revisiones y las auditorías se ejecutan de acuerdo a lineamientos o procedimientos claramente definidos. Para cada auditoría se crea un plan detallado que refleja los criterios para la auditoría. Los resultados de revisiones, auditorías y evaluaciones se registran de forma estructurada y uniforme y se reportan a los stakeholders relevantes. Cada reporte de auditoría cubre los hallazgos y las conclusiones derivadas en una forma estructurada. Las auditorías de seguimiento se planean a partir de los resultados de las auditorías previas.</t>
  </si>
  <si>
    <t>Se tiene un entendimiento de la estructura que soporta la provisión de servicios, pero en su mayoría relacionado con funciones técnicas e individuos. Hay poco relacionamiento con una estructura departamental, organizacional o federativa y los acuerdos dentro de la estructura de soporte dependen de relaciones a nivel individual.</t>
  </si>
  <si>
    <t>Existe un catálogo de servicios que especifica claramente ofertas de servicio diferenciadas descritas en términos de la generación de valor a clientes. El catálogo se mantiene con base en responsabilidades documentadas.</t>
  </si>
  <si>
    <t>Existen acuerdos para todos los servicios provistos a todos los clientes y consideran metas de servicios. Sin embargo, no se cuenta con un formato o estructura definido para los SLA. La especificación de  metas de servicios puede ser diferente en distintos SLA y puede no soportar la entrega de valor requerida por los clientes.</t>
  </si>
  <si>
    <t>El desempeño se evalúa a nivel técnico, más alineado a componentes de servicio y a elementos de configuración subyacentes que a servicios y metas de servicio.</t>
  </si>
  <si>
    <t>Los clientes pueden recibir algunos reportes por demanda, mientras que otros se producen a frecuencias irregulares o no especificadas. Los reportes de servicio no cubren toda la información relevante (desempeño contra metas, eventos, características de carga de trabajo y disconformidades).</t>
  </si>
  <si>
    <t>Se han creado algunos planes de disponibilidad y continuidad y se revisan a intervalos irregulares. Los planes varían en alcance, están documentados en formatos diferentes y usualmente no están bien alineados entre sí.</t>
  </si>
  <si>
    <t>El proveedor de servicios es consciente de que las políticas de seguridad de la información son importantes para lograr un nivel sólido de conciencia y dirección general para mantener un nivel suficiente de seguridad de la información. Existen algunas políticas, pero muchas de ellas son seguidas intuitivamente en lugar de estar formalmente documentadas y aprobadas.</t>
  </si>
  <si>
    <t>Para todos los tópicos de seguridad de la información relevantes para el proveedor de servicios, se han definido e implementado controles de seguridad de la información. Los controles cubren la seguridad de las operaciones y de las comunicaciones, la seguridad física y ambiental, las responsabilidades de los usuarios y el desarrollo seguro de sistemas de información. Todos los controles de seguridad tiene dueño definido y sus responsabilidades están documentadas. Regularmente se llevan a cabo evaluaciones de riesgos formales y se registran sus resultados de forma consistente y estructurada. Las evaluaciones de riesgo y las decisiones relacionadas al tratamiento o la aceptación de riesgos están basadas en criterios claramente definidos. Todos los controles de seguridad de la información están enlazados a los riesgos y activos correspondientes.</t>
  </si>
  <si>
    <t>Las revisiones de los servicios se llevan a cabo a intervalos planeados, así como por demanda, a consecuencia de eventos de relieve. Las revisiones están basadas en responsabilidades definidas y generan registros sistemáticos de las revisiones.</t>
  </si>
  <si>
    <t>Existe una lista de proveedores externos. Esta lista se mantiene de manera informal, sin responsabilidades claras para mantenerla o información consistente que se debe mantener sobre cada proveedor</t>
  </si>
  <si>
    <t>Los mecanismos de comunicación con cada proveedor externo o grupo de proveedores externos se registran en una forma única y consistente, con base en responsabilidades documentadas.</t>
  </si>
  <si>
    <t>Se utilizan mecanismos que miden el desempeño de los proveedores y, en cierta medida, se alinean con los acuerdos con el proveedor. El seguimiento no es sistemático y no se establecen responsabilidades. Pueden recibirse algunos informes del proveedor pero no son consistentes o bien especificados.</t>
  </si>
  <si>
    <t>Las prioridades de los incidentes y solicitudes de servicio se asignan con base en un entendimiento de las metas de servicio definidas en los SLA. También se pueden considerar otros factores y el enfoque aplicado conlleva a resultados repetibles aunque no existe un esquema, lineamiento o procedimiento exhaustivo de priorización.</t>
  </si>
  <si>
    <t>Los incidentes y las solicitudes de servicio que lo requieran se escalan funcional o jerárquicamente en la mayoría de los casos. Aunque se tiene un entendimiento intuitivo sobre el camino de escalación a seguir, está sin definirse y no existen, o existen pocos, disparadores definidos o responsabilidades documentadas.</t>
  </si>
  <si>
    <t>Si se identifican los problemas y cómo se lleva a cabo, depende de los individuos involucrados. Algunas veces se dedica un esfuerzo significativo a la resolución de problemas que nunca son identificados y registrados como tales.</t>
  </si>
  <si>
    <t>Se sabe de la importancia de definir los tipos de CI. Sin embargo, no se cuenta ni con documentación definitiva ni con un entendimiento común de los tipos de CI y los tipos de relaciones requeridos y permitidos.</t>
  </si>
  <si>
    <t>La información registrada es suficiente generalmente para controlar cada CI. En la mayoría de casos, los cambios significativos se reflejan en los atributos o relaciones, actualizándolos en los registros apropiados del CI. Sin embargo, el nivel de detalle que termina registrándose en la práctica no está planeado o definido; p.ej. se pueden registrar atributos que no están en las definiciones de tipos de CI mientras que atributos definidos pueden quedarse sin registrar.</t>
  </si>
  <si>
    <t>La información almacenada en la CMDB no está sujeta a revisiones regulares para propósitos de verificación. Si como consecuencia de algún evento se realiza una verificación, el enfoque respectivo no se especifica. La calidad de los datos almacenados en la CMDB no se controla de forma confiable.</t>
  </si>
  <si>
    <t xml:space="preserve">La pestaña siguiente, 2. Alcance y metas de procesos, le permite decidir y seleccionar el alcance de su evaluación. Puede hacerlo en dos formas. Primero, puede seleccionar en qué procesos desea realizar la evaluación. Recomendamos que comience evaluando todos los procesos a menos que tenga experiencia en ITSM y esté seguro/a que un proceso esté fuera de alcance para usted. Aún cuando no sea responsable de un proceso (puede estar en outsourcing) puede obtener beneficio de una evaluación inicial. Si deja un proceso fuera del alcance, las preguntas asociadas a ésta estarán inhabilitadas (mostradas en gris) así como cualquier resultado asociado con éstas. Si escoge establecer una meta de capacidad, esto se verá reflejado en la hoja de resultados. Si no establece una meta entonces verá resultados para todos los niveles de capacidad. </t>
  </si>
</sst>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2"/>
      <color theme="1"/>
      <name val="Calibri"/>
      <family val="2"/>
      <scheme val="minor"/>
    </font>
    <font>
      <u/>
      <sz val="12"/>
      <color theme="10"/>
      <name val="Calibri"/>
      <family val="2"/>
      <scheme val="minor"/>
    </font>
    <font>
      <u/>
      <sz val="12"/>
      <color theme="11"/>
      <name val="Calibri"/>
      <family val="2"/>
      <scheme val="minor"/>
    </font>
    <font>
      <b/>
      <sz val="16"/>
      <color theme="1"/>
      <name val="Calibri"/>
      <family val="2"/>
      <scheme val="minor"/>
    </font>
    <font>
      <sz val="12"/>
      <color rgb="FF000000"/>
      <name val="Calibri"/>
      <family val="2"/>
      <scheme val="minor"/>
    </font>
    <font>
      <sz val="12"/>
      <name val="Calibri"/>
      <family val="2"/>
    </font>
    <font>
      <sz val="12"/>
      <color theme="1"/>
      <name val="Calibri"/>
      <family val="2"/>
    </font>
    <font>
      <b/>
      <sz val="14"/>
      <color theme="1"/>
      <name val="Calibri"/>
      <family val="2"/>
      <scheme val="minor"/>
    </font>
    <font>
      <sz val="12"/>
      <color theme="0"/>
      <name val="Calibri"/>
      <family val="2"/>
      <scheme val="minor"/>
    </font>
    <font>
      <b/>
      <sz val="14"/>
      <color rgb="FF008000"/>
      <name val="Calibri"/>
      <family val="2"/>
      <scheme val="minor"/>
    </font>
    <font>
      <b/>
      <i/>
      <sz val="12"/>
      <color rgb="FF008000"/>
      <name val="Calibri"/>
      <family val="2"/>
    </font>
    <font>
      <b/>
      <i/>
      <u/>
      <sz val="12"/>
      <color rgb="FF008000"/>
      <name val="Calibri"/>
      <family val="2"/>
    </font>
    <font>
      <b/>
      <sz val="12"/>
      <color rgb="FF008000"/>
      <name val="Calibri"/>
      <family val="2"/>
    </font>
    <font>
      <b/>
      <i/>
      <sz val="12"/>
      <color theme="0"/>
      <name val="Calibri"/>
      <family val="2"/>
    </font>
    <font>
      <b/>
      <sz val="12"/>
      <color theme="0"/>
      <name val="Calibri"/>
      <family val="2"/>
    </font>
    <font>
      <b/>
      <sz val="12"/>
      <color rgb="FF009BCC"/>
      <name val="Calibri"/>
      <family val="2"/>
    </font>
    <font>
      <b/>
      <u/>
      <sz val="12"/>
      <color rgb="FF009BCC"/>
      <name val="Calibri"/>
      <family val="2"/>
    </font>
    <font>
      <sz val="14"/>
      <color theme="1"/>
      <name val="Calibri"/>
      <family val="2"/>
    </font>
    <font>
      <b/>
      <sz val="14"/>
      <color theme="1"/>
      <name val="Calibri"/>
      <family val="2"/>
    </font>
    <font>
      <sz val="14"/>
      <name val="Calibri"/>
      <family val="2"/>
    </font>
    <font>
      <sz val="14"/>
      <color theme="0"/>
      <name val="Calibri"/>
      <family val="2"/>
    </font>
    <font>
      <sz val="14"/>
      <color rgb="FF000000"/>
      <name val="Calibri"/>
      <family val="2"/>
      <scheme val="minor"/>
    </font>
    <font>
      <sz val="12"/>
      <color rgb="FF008000"/>
      <name val="Calibri"/>
      <family val="2"/>
      <scheme val="minor"/>
    </font>
    <font>
      <sz val="12"/>
      <color rgb="FF1B99C6"/>
      <name val="Calibri"/>
      <family val="2"/>
      <scheme val="minor"/>
    </font>
    <font>
      <b/>
      <sz val="14"/>
      <color rgb="FF000000"/>
      <name val="Calibri"/>
      <family val="2"/>
      <scheme val="minor"/>
    </font>
    <font>
      <b/>
      <sz val="14"/>
      <name val="Calibri"/>
      <family val="2"/>
    </font>
    <font>
      <sz val="12"/>
      <color rgb="FF1F98C3"/>
      <name val="Calibri"/>
      <family val="2"/>
      <scheme val="minor"/>
    </font>
    <font>
      <sz val="14"/>
      <color rgb="FF008000"/>
      <name val="Calibri"/>
      <family val="2"/>
      <scheme val="minor"/>
    </font>
    <font>
      <sz val="14"/>
      <color rgb="FF1B99C6"/>
      <name val="Calibri"/>
      <family val="2"/>
      <scheme val="minor"/>
    </font>
    <font>
      <b/>
      <sz val="14"/>
      <color rgb="FF1B99C6"/>
      <name val="Calibri"/>
      <family val="2"/>
      <scheme val="minor"/>
    </font>
    <font>
      <b/>
      <sz val="12"/>
      <color rgb="FF000000"/>
      <name val="Calibri"/>
      <family val="2"/>
      <scheme val="minor"/>
    </font>
    <font>
      <b/>
      <sz val="24"/>
      <color rgb="FF008000"/>
      <name val="Calibri"/>
      <family val="2"/>
    </font>
    <font>
      <b/>
      <sz val="24"/>
      <color rgb="FF009BCC"/>
      <name val="Calibri"/>
      <family val="2"/>
    </font>
    <font>
      <sz val="18"/>
      <color theme="0"/>
      <name val="Calibri"/>
      <family val="2"/>
    </font>
    <font>
      <sz val="11"/>
      <color rgb="FF000000"/>
      <name val="Calibri"/>
      <family val="2"/>
      <scheme val="minor"/>
    </font>
    <font>
      <sz val="8"/>
      <name val="Calibri"/>
      <family val="2"/>
      <scheme val="minor"/>
    </font>
    <font>
      <sz val="16"/>
      <color theme="1"/>
      <name val="Calibri"/>
      <family val="2"/>
    </font>
    <font>
      <sz val="16"/>
      <name val="Calibri"/>
      <family val="2"/>
    </font>
    <font>
      <sz val="14"/>
      <color theme="1"/>
      <name val="Calibri"/>
      <family val="2"/>
      <scheme val="minor"/>
    </font>
    <font>
      <sz val="12"/>
      <color theme="1"/>
      <name val="Calibri"/>
      <family val="2"/>
    </font>
    <font>
      <b/>
      <sz val="12"/>
      <color theme="1"/>
      <name val="Calibri"/>
      <family val="2"/>
    </font>
    <font>
      <sz val="14"/>
      <color theme="3" tint="0.39997558519241921"/>
      <name val="Calibri"/>
      <family val="2"/>
      <scheme val="minor"/>
    </font>
    <font>
      <sz val="12"/>
      <color theme="3" tint="0.39997558519241921"/>
      <name val="Calibri"/>
      <family val="2"/>
      <scheme val="minor"/>
    </font>
    <font>
      <b/>
      <i/>
      <sz val="12"/>
      <color rgb="FF007434"/>
      <name val="Calibri"/>
      <family val="2"/>
    </font>
    <font>
      <b/>
      <i/>
      <u/>
      <sz val="12"/>
      <color rgb="FF007434"/>
      <name val="Calibri"/>
      <family val="2"/>
    </font>
    <font>
      <i/>
      <sz val="12"/>
      <color theme="0"/>
      <name val="Calibri"/>
      <family val="2"/>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205595"/>
        <bgColor indexed="64"/>
      </patternFill>
    </fill>
    <fill>
      <patternFill patternType="solid">
        <fgColor rgb="FFFFFFFF"/>
        <bgColor rgb="FF000000"/>
      </patternFill>
    </fill>
    <fill>
      <patternFill patternType="solid">
        <fgColor rgb="FFFFFFFF"/>
        <bgColor indexed="64"/>
      </patternFill>
    </fill>
  </fills>
  <borders count="64">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right/>
      <top/>
      <bottom style="medium">
        <color auto="1"/>
      </bottom>
      <diagonal/>
    </border>
    <border>
      <left/>
      <right/>
      <top style="thin">
        <color auto="1"/>
      </top>
      <bottom style="thin">
        <color auto="1"/>
      </bottom>
      <diagonal/>
    </border>
    <border>
      <left style="dotted">
        <color auto="1"/>
      </left>
      <right style="dotted">
        <color auto="1"/>
      </right>
      <top style="dotted">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dotted">
        <color auto="1"/>
      </right>
      <top style="dotted">
        <color auto="1"/>
      </top>
      <bottom style="thin">
        <color auto="1"/>
      </bottom>
      <diagonal/>
    </border>
    <border>
      <left style="dotted">
        <color auto="1"/>
      </left>
      <right style="dotted">
        <color auto="1"/>
      </right>
      <top style="medium">
        <color auto="1"/>
      </top>
      <bottom style="dotted">
        <color auto="1"/>
      </bottom>
      <diagonal/>
    </border>
    <border>
      <left style="dotted">
        <color auto="1"/>
      </left>
      <right style="dotted">
        <color auto="1"/>
      </right>
      <top style="dotted">
        <color auto="1"/>
      </top>
      <bottom style="medium">
        <color auto="1"/>
      </bottom>
      <diagonal/>
    </border>
    <border>
      <left style="dotted">
        <color auto="1"/>
      </left>
      <right style="dotted">
        <color auto="1"/>
      </right>
      <top style="thin">
        <color auto="1"/>
      </top>
      <bottom/>
      <diagonal/>
    </border>
    <border>
      <left style="dotted">
        <color auto="1"/>
      </left>
      <right style="dotted">
        <color auto="1"/>
      </right>
      <top/>
      <bottom/>
      <diagonal/>
    </border>
    <border>
      <left style="dotted">
        <color auto="1"/>
      </left>
      <right style="dotted">
        <color auto="1"/>
      </right>
      <top style="medium">
        <color auto="1"/>
      </top>
      <bottom/>
      <diagonal/>
    </border>
    <border>
      <left style="dotted">
        <color auto="1"/>
      </left>
      <right style="dotted">
        <color auto="1"/>
      </right>
      <top/>
      <bottom style="thin">
        <color auto="1"/>
      </bottom>
      <diagonal/>
    </border>
    <border>
      <left style="dotted">
        <color auto="1"/>
      </left>
      <right style="dotted">
        <color auto="1"/>
      </right>
      <top/>
      <bottom style="medium">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style="hair">
        <color auto="1"/>
      </right>
      <top/>
      <bottom style="hair">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dotted">
        <color auto="1"/>
      </right>
      <top/>
      <bottom/>
      <diagonal/>
    </border>
    <border>
      <left style="dotted">
        <color auto="1"/>
      </left>
      <right style="medium">
        <color auto="1"/>
      </right>
      <top/>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dotted">
        <color auto="1"/>
      </right>
      <top style="medium">
        <color auto="1"/>
      </top>
      <bottom/>
      <diagonal/>
    </border>
    <border>
      <left style="medium">
        <color auto="1"/>
      </left>
      <right style="dotted">
        <color auto="1"/>
      </right>
      <top/>
      <bottom style="thin">
        <color auto="1"/>
      </bottom>
      <diagonal/>
    </border>
    <border>
      <left style="medium">
        <color auto="1"/>
      </left>
      <right style="dotted">
        <color auto="1"/>
      </right>
      <top style="thin">
        <color auto="1"/>
      </top>
      <bottom/>
      <diagonal/>
    </border>
    <border>
      <left style="medium">
        <color auto="1"/>
      </left>
      <right style="dotted">
        <color auto="1"/>
      </right>
      <top/>
      <bottom style="medium">
        <color auto="1"/>
      </bottom>
      <diagonal/>
    </border>
    <border>
      <left style="dotted">
        <color auto="1"/>
      </left>
      <right style="medium">
        <color auto="1"/>
      </right>
      <top style="medium">
        <color auto="1"/>
      </top>
      <bottom/>
      <diagonal/>
    </border>
    <border>
      <left style="dotted">
        <color auto="1"/>
      </left>
      <right style="medium">
        <color auto="1"/>
      </right>
      <top/>
      <bottom style="medium">
        <color auto="1"/>
      </bottom>
      <diagonal/>
    </border>
    <border>
      <left style="dotted">
        <color auto="1"/>
      </left>
      <right style="medium">
        <color auto="1"/>
      </right>
      <top style="thin">
        <color auto="1"/>
      </top>
      <bottom/>
      <diagonal/>
    </border>
    <border>
      <left style="dotted">
        <color auto="1"/>
      </left>
      <right style="medium">
        <color auto="1"/>
      </right>
      <top/>
      <bottom style="thin">
        <color auto="1"/>
      </bottom>
      <diagonal/>
    </border>
    <border>
      <left style="thin">
        <color auto="1"/>
      </left>
      <right/>
      <top style="thin">
        <color theme="0" tint="-0.34998626667073579"/>
      </top>
      <bottom/>
      <diagonal/>
    </border>
    <border>
      <left style="thin">
        <color auto="1"/>
      </left>
      <right/>
      <top/>
      <bottom style="thin">
        <color theme="0" tint="-0.34998626667073579"/>
      </bottom>
      <diagonal/>
    </border>
    <border>
      <left style="thin">
        <color auto="1"/>
      </left>
      <right/>
      <top/>
      <bottom/>
      <diagonal/>
    </border>
    <border>
      <left style="thin">
        <color auto="1"/>
      </left>
      <right/>
      <top style="thin">
        <color theme="0" tint="-0.34998626667073579"/>
      </top>
      <bottom style="thin">
        <color theme="0" tint="-0.34998626667073579"/>
      </bottom>
      <diagonal/>
    </border>
    <border>
      <left style="thin">
        <color auto="1"/>
      </left>
      <right/>
      <top/>
      <bottom style="thin">
        <color auto="1"/>
      </bottom>
      <diagonal/>
    </border>
    <border>
      <left/>
      <right/>
      <top/>
      <bottom style="thin">
        <color auto="1"/>
      </bottom>
      <diagonal/>
    </border>
    <border>
      <left/>
      <right style="thin">
        <color theme="0" tint="-0.34998626667073579"/>
      </right>
      <top/>
      <bottom style="thin">
        <color auto="1"/>
      </bottom>
      <diagonal/>
    </border>
    <border>
      <left style="thin">
        <color theme="0" tint="-0.34998626667073579"/>
      </left>
      <right style="thin">
        <color theme="0" tint="-0.34998626667073579"/>
      </right>
      <top style="thin">
        <color theme="0" tint="-0.34998626667073579"/>
      </top>
      <bottom style="thin">
        <color auto="1"/>
      </bottom>
      <diagonal/>
    </border>
  </borders>
  <cellStyleXfs count="110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6" fillId="0" borderId="0"/>
  </cellStyleXfs>
  <cellXfs count="290">
    <xf numFmtId="0" fontId="0" fillId="0" borderId="0" xfId="0"/>
    <xf numFmtId="0" fontId="0" fillId="0" borderId="0" xfId="0" applyAlignment="1">
      <alignment horizontal="center"/>
    </xf>
    <xf numFmtId="0" fontId="4" fillId="0" borderId="0" xfId="0" applyFont="1" applyAlignment="1">
      <alignment horizontal="center"/>
    </xf>
    <xf numFmtId="0" fontId="0" fillId="0" borderId="0" xfId="0" applyAlignment="1">
      <alignment horizontal="left"/>
    </xf>
    <xf numFmtId="0" fontId="0" fillId="0" borderId="0" xfId="0" applyAlignment="1">
      <alignment horizontal="center" vertical="center" wrapText="1"/>
    </xf>
    <xf numFmtId="0" fontId="0" fillId="0" borderId="0" xfId="0" applyFill="1"/>
    <xf numFmtId="0" fontId="17" fillId="2" borderId="0" xfId="0" applyFont="1" applyFill="1" applyBorder="1" applyAlignment="1" applyProtection="1">
      <alignment vertical="top"/>
      <protection locked="0"/>
    </xf>
    <xf numFmtId="0" fontId="21" fillId="4" borderId="0" xfId="0" applyFont="1" applyFill="1" applyAlignment="1" applyProtection="1">
      <alignment vertical="top"/>
      <protection locked="0"/>
    </xf>
    <xf numFmtId="0" fontId="17" fillId="0" borderId="0" xfId="0" applyFont="1" applyFill="1" applyBorder="1" applyAlignment="1" applyProtection="1">
      <alignment vertical="top"/>
      <protection locked="0"/>
    </xf>
    <xf numFmtId="0" fontId="17" fillId="0" borderId="0" xfId="0" applyFont="1" applyFill="1" applyBorder="1" applyAlignment="1" applyProtection="1">
      <alignment vertical="top" wrapText="1"/>
      <protection locked="0"/>
    </xf>
    <xf numFmtId="0" fontId="19" fillId="0" borderId="0" xfId="0" applyFont="1" applyFill="1" applyBorder="1" applyAlignment="1" applyProtection="1">
      <alignment vertical="top"/>
      <protection locked="0"/>
    </xf>
    <xf numFmtId="0" fontId="17" fillId="0" borderId="0" xfId="0" applyFont="1" applyFill="1" applyBorder="1" applyAlignment="1" applyProtection="1">
      <alignment horizontal="center" vertical="center" wrapText="1"/>
      <protection locked="0"/>
    </xf>
    <xf numFmtId="0" fontId="18" fillId="0" borderId="0" xfId="0" applyFont="1" applyFill="1" applyBorder="1" applyAlignment="1" applyProtection="1">
      <alignment vertical="top"/>
      <protection locked="0"/>
    </xf>
    <xf numFmtId="0" fontId="21" fillId="0" borderId="0" xfId="0" applyFont="1" applyAlignment="1" applyProtection="1">
      <alignment vertical="top"/>
      <protection locked="0"/>
    </xf>
    <xf numFmtId="0" fontId="24" fillId="0" borderId="0" xfId="0" applyFont="1" applyAlignment="1" applyProtection="1">
      <alignment vertical="top"/>
      <protection locked="0"/>
    </xf>
    <xf numFmtId="0" fontId="25" fillId="0" borderId="0" xfId="0" applyFont="1" applyFill="1" applyBorder="1" applyAlignment="1" applyProtection="1">
      <alignment vertical="top"/>
      <protection locked="0"/>
    </xf>
    <xf numFmtId="0" fontId="0" fillId="0" borderId="0" xfId="0" applyAlignment="1">
      <alignment horizontal="left"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pplyAlignment="1">
      <alignment horizontal="center"/>
    </xf>
    <xf numFmtId="0" fontId="0" fillId="2" borderId="0" xfId="0" applyFill="1" applyAlignment="1">
      <alignment horizontal="left"/>
    </xf>
    <xf numFmtId="0" fontId="0" fillId="2" borderId="0" xfId="0" applyFill="1"/>
    <xf numFmtId="0" fontId="0" fillId="2" borderId="0" xfId="0" applyFill="1" applyBorder="1" applyAlignment="1">
      <alignment horizontal="center"/>
    </xf>
    <xf numFmtId="0" fontId="22" fillId="2" borderId="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23" fillId="2" borderId="0" xfId="0" applyFont="1" applyFill="1" applyBorder="1" applyAlignment="1">
      <alignment horizontal="left" vertical="center" wrapText="1"/>
    </xf>
    <xf numFmtId="0" fontId="0" fillId="2" borderId="0" xfId="0" applyFill="1" applyBorder="1" applyAlignment="1">
      <alignment horizontal="center" wrapText="1"/>
    </xf>
    <xf numFmtId="0" fontId="0" fillId="2" borderId="0" xfId="0" applyFill="1" applyBorder="1" applyAlignment="1">
      <alignment horizontal="left" wrapText="1"/>
    </xf>
    <xf numFmtId="0" fontId="0" fillId="2" borderId="0" xfId="0" applyFill="1" applyAlignment="1"/>
    <xf numFmtId="0" fontId="0" fillId="0" borderId="0" xfId="0" applyAlignment="1"/>
    <xf numFmtId="0" fontId="3" fillId="2" borderId="0" xfId="0" applyFont="1" applyFill="1" applyAlignment="1">
      <alignment horizontal="center" vertical="center" wrapText="1"/>
    </xf>
    <xf numFmtId="0" fontId="3" fillId="2" borderId="0" xfId="0" applyFont="1" applyFill="1" applyAlignment="1">
      <alignment horizontal="center"/>
    </xf>
    <xf numFmtId="0" fontId="22" fillId="2" borderId="23" xfId="0" applyFont="1" applyFill="1" applyBorder="1" applyAlignment="1">
      <alignment horizontal="center"/>
    </xf>
    <xf numFmtId="0" fontId="23" fillId="2" borderId="23" xfId="0" applyFont="1" applyFill="1" applyBorder="1" applyAlignment="1">
      <alignment horizontal="center"/>
    </xf>
    <xf numFmtId="0" fontId="22" fillId="2" borderId="25" xfId="0" applyFont="1" applyFill="1" applyBorder="1" applyAlignment="1">
      <alignment horizontal="left" vertical="center" wrapText="1"/>
    </xf>
    <xf numFmtId="0" fontId="22" fillId="2" borderId="26"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22" fillId="2" borderId="31" xfId="0" applyFont="1" applyFill="1" applyBorder="1" applyAlignment="1">
      <alignment horizontal="left" vertical="center" wrapText="1"/>
    </xf>
    <xf numFmtId="0" fontId="22" fillId="2" borderId="32"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23" fillId="2" borderId="25" xfId="0" applyFont="1" applyFill="1" applyBorder="1" applyAlignment="1">
      <alignment horizontal="left" vertical="center" wrapText="1"/>
    </xf>
    <xf numFmtId="0" fontId="26" fillId="2" borderId="26" xfId="0" applyFont="1" applyFill="1" applyBorder="1" applyAlignment="1">
      <alignment horizontal="left" vertical="center" wrapText="1"/>
    </xf>
    <xf numFmtId="0" fontId="27" fillId="2" borderId="30" xfId="0" applyFont="1" applyFill="1" applyBorder="1" applyAlignment="1">
      <alignment horizontal="center" vertical="top" wrapText="1"/>
    </xf>
    <xf numFmtId="0" fontId="3" fillId="2" borderId="0" xfId="0" applyFont="1" applyFill="1"/>
    <xf numFmtId="0" fontId="20" fillId="3" borderId="0" xfId="0" applyFont="1" applyFill="1" applyBorder="1" applyAlignment="1" applyProtection="1">
      <alignment horizontal="left" vertical="center"/>
      <protection locked="0"/>
    </xf>
    <xf numFmtId="0" fontId="23" fillId="2" borderId="0" xfId="0" applyFont="1" applyFill="1" applyBorder="1" applyAlignment="1">
      <alignment horizontal="center" vertical="center" wrapText="1"/>
    </xf>
    <xf numFmtId="0" fontId="0" fillId="2" borderId="0" xfId="0" applyFill="1" applyBorder="1"/>
    <xf numFmtId="0" fontId="20" fillId="3" borderId="0" xfId="0" applyFont="1" applyFill="1" applyBorder="1" applyAlignment="1" applyProtection="1">
      <alignment vertical="center"/>
      <protection locked="0"/>
    </xf>
    <xf numFmtId="0" fontId="33" fillId="3" borderId="0" xfId="0" applyFont="1" applyFill="1" applyBorder="1" applyAlignment="1" applyProtection="1">
      <protection locked="0"/>
    </xf>
    <xf numFmtId="0" fontId="20" fillId="3" borderId="0" xfId="0" applyFont="1" applyFill="1" applyBorder="1" applyAlignment="1" applyProtection="1">
      <alignment vertical="top"/>
      <protection locked="0"/>
    </xf>
    <xf numFmtId="0" fontId="22" fillId="0" borderId="2" xfId="0" applyFont="1" applyFill="1" applyBorder="1" applyAlignment="1">
      <alignment horizontal="left" vertical="center"/>
    </xf>
    <xf numFmtId="0" fontId="22" fillId="0" borderId="0" xfId="0" applyFont="1" applyFill="1" applyBorder="1" applyAlignment="1">
      <alignment horizontal="left" vertical="center"/>
    </xf>
    <xf numFmtId="0" fontId="8" fillId="0" borderId="22" xfId="0" applyFont="1" applyFill="1" applyBorder="1" applyAlignment="1">
      <alignment horizontal="left" vertical="center"/>
    </xf>
    <xf numFmtId="0" fontId="22" fillId="0" borderId="1" xfId="0" applyFont="1" applyFill="1" applyBorder="1" applyAlignment="1">
      <alignment horizontal="left" vertical="center"/>
    </xf>
    <xf numFmtId="0" fontId="8" fillId="0" borderId="3" xfId="0" applyFont="1" applyFill="1" applyBorder="1" applyAlignment="1">
      <alignment horizontal="left" vertical="center"/>
    </xf>
    <xf numFmtId="0" fontId="23" fillId="0" borderId="2" xfId="0" applyFont="1" applyFill="1" applyBorder="1" applyAlignment="1">
      <alignment horizontal="left" vertical="center"/>
    </xf>
    <xf numFmtId="0" fontId="0" fillId="0" borderId="0" xfId="0" applyAlignment="1">
      <alignment horizontal="left" vertical="center"/>
    </xf>
    <xf numFmtId="0" fontId="4" fillId="2" borderId="0" xfId="0" applyFont="1" applyFill="1" applyAlignment="1">
      <alignment horizontal="left" vertical="top" wrapText="1"/>
    </xf>
    <xf numFmtId="0" fontId="7" fillId="2" borderId="0" xfId="0" applyFont="1" applyFill="1" applyBorder="1"/>
    <xf numFmtId="0" fontId="22" fillId="2" borderId="0" xfId="0" applyFont="1" applyFill="1" applyBorder="1" applyAlignment="1">
      <alignment vertical="center" wrapText="1"/>
    </xf>
    <xf numFmtId="0" fontId="4" fillId="2" borderId="0" xfId="0" applyFont="1" applyFill="1" applyAlignment="1">
      <alignment vertical="top" wrapText="1"/>
    </xf>
    <xf numFmtId="0" fontId="20" fillId="3" borderId="0" xfId="0" applyFont="1" applyFill="1" applyBorder="1" applyAlignment="1" applyProtection="1">
      <alignment horizontal="left" vertical="center"/>
    </xf>
    <xf numFmtId="0" fontId="20" fillId="3" borderId="0" xfId="0" applyFont="1" applyFill="1" applyBorder="1" applyAlignment="1" applyProtection="1">
      <alignment vertical="center"/>
    </xf>
    <xf numFmtId="0" fontId="0" fillId="0" borderId="0" xfId="0" applyProtection="1"/>
    <xf numFmtId="0" fontId="0" fillId="2" borderId="0" xfId="0" applyFill="1" applyBorder="1" applyProtection="1"/>
    <xf numFmtId="0" fontId="0" fillId="2" borderId="0" xfId="0" applyFill="1" applyProtection="1"/>
    <xf numFmtId="0" fontId="3" fillId="2" borderId="0" xfId="0" applyFont="1" applyFill="1" applyAlignment="1" applyProtection="1">
      <alignment horizontal="left" wrapText="1"/>
    </xf>
    <xf numFmtId="0" fontId="0" fillId="2" borderId="0" xfId="0" applyFill="1" applyAlignment="1" applyProtection="1">
      <alignment horizontal="center" wrapText="1"/>
    </xf>
    <xf numFmtId="0" fontId="0" fillId="2" borderId="0" xfId="0" applyFill="1" applyAlignment="1" applyProtection="1"/>
    <xf numFmtId="0" fontId="22" fillId="2" borderId="0" xfId="0" applyFont="1" applyFill="1" applyBorder="1" applyAlignment="1" applyProtection="1">
      <alignment horizontal="left" vertical="center" wrapText="1"/>
    </xf>
    <xf numFmtId="0" fontId="0" fillId="2" borderId="41" xfId="0" applyFill="1" applyBorder="1" applyAlignment="1" applyProtection="1">
      <alignment horizontal="center"/>
    </xf>
    <xf numFmtId="0" fontId="0" fillId="2" borderId="42" xfId="0" applyFill="1" applyBorder="1" applyAlignment="1" applyProtection="1">
      <alignment horizontal="center"/>
    </xf>
    <xf numFmtId="0" fontId="4" fillId="2" borderId="0" xfId="0" applyFont="1" applyFill="1" applyAlignment="1" applyProtection="1">
      <alignment wrapText="1"/>
    </xf>
    <xf numFmtId="0" fontId="4" fillId="2" borderId="0" xfId="0" applyFont="1" applyFill="1" applyProtection="1"/>
    <xf numFmtId="20" fontId="30" fillId="2" borderId="0" xfId="0" applyNumberFormat="1" applyFont="1" applyFill="1" applyProtection="1"/>
    <xf numFmtId="0" fontId="4" fillId="2" borderId="0" xfId="0" applyFont="1" applyFill="1" applyAlignment="1" applyProtection="1">
      <alignment horizontal="left"/>
    </xf>
    <xf numFmtId="0" fontId="23" fillId="2" borderId="0" xfId="0" applyFont="1" applyFill="1" applyBorder="1" applyAlignment="1" applyProtection="1">
      <alignment horizontal="left" vertical="center" wrapText="1"/>
    </xf>
    <xf numFmtId="0" fontId="30" fillId="2" borderId="0" xfId="0" applyFont="1" applyFill="1" applyProtection="1"/>
    <xf numFmtId="0" fontId="23" fillId="2" borderId="0" xfId="0" applyFont="1" applyFill="1" applyBorder="1" applyAlignment="1" applyProtection="1">
      <alignment horizontal="center" vertical="center" wrapText="1"/>
    </xf>
    <xf numFmtId="0" fontId="0" fillId="2" borderId="5" xfId="0" applyFill="1" applyBorder="1" applyAlignment="1" applyProtection="1">
      <alignment horizontal="center"/>
      <protection locked="0"/>
    </xf>
    <xf numFmtId="0" fontId="0" fillId="2" borderId="36"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39" xfId="0" applyFill="1" applyBorder="1" applyAlignment="1" applyProtection="1">
      <alignment horizontal="center"/>
      <protection locked="0"/>
    </xf>
    <xf numFmtId="0" fontId="0" fillId="2" borderId="41" xfId="0" applyFill="1" applyBorder="1" applyAlignment="1" applyProtection="1">
      <alignment horizontal="center"/>
      <protection locked="0"/>
    </xf>
    <xf numFmtId="0" fontId="0" fillId="2" borderId="42" xfId="0" applyFill="1" applyBorder="1" applyAlignment="1" applyProtection="1">
      <alignment horizontal="center"/>
      <protection locked="0"/>
    </xf>
    <xf numFmtId="0" fontId="33" fillId="3" borderId="0" xfId="0" applyFont="1" applyFill="1" applyBorder="1" applyAlignment="1" applyProtection="1"/>
    <xf numFmtId="0" fontId="20" fillId="3" borderId="0" xfId="0" applyFont="1" applyFill="1" applyBorder="1" applyAlignment="1" applyProtection="1">
      <alignment vertical="top"/>
    </xf>
    <xf numFmtId="0" fontId="6" fillId="0" borderId="9" xfId="0" applyFont="1" applyFill="1" applyBorder="1" applyAlignment="1" applyProtection="1">
      <alignment horizontal="left" vertical="top" wrapText="1"/>
    </xf>
    <xf numFmtId="0" fontId="6" fillId="0" borderId="6" xfId="0" applyFont="1" applyFill="1" applyBorder="1" applyAlignment="1" applyProtection="1">
      <alignment horizontal="left" vertical="top" wrapText="1"/>
    </xf>
    <xf numFmtId="0" fontId="6" fillId="0" borderId="8" xfId="0" applyFont="1" applyFill="1" applyBorder="1" applyAlignment="1" applyProtection="1">
      <alignment horizontal="left" vertical="top" wrapText="1"/>
    </xf>
    <xf numFmtId="0" fontId="6" fillId="0" borderId="7" xfId="0" applyFont="1" applyFill="1" applyBorder="1" applyAlignment="1" applyProtection="1">
      <alignment horizontal="left" vertical="top" wrapText="1"/>
    </xf>
    <xf numFmtId="0" fontId="6" fillId="0" borderId="10"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5" fillId="0" borderId="8" xfId="0" applyFont="1" applyFill="1" applyBorder="1" applyAlignment="1" applyProtection="1">
      <alignment horizontal="left" vertical="top" wrapText="1"/>
    </xf>
    <xf numFmtId="0" fontId="5" fillId="0" borderId="7" xfId="0" applyFont="1" applyFill="1" applyBorder="1" applyAlignment="1" applyProtection="1">
      <alignment horizontal="left" vertical="top" wrapText="1"/>
    </xf>
    <xf numFmtId="0" fontId="5" fillId="0" borderId="10" xfId="0" applyFont="1" applyFill="1" applyBorder="1" applyAlignment="1" applyProtection="1">
      <alignment horizontal="left" vertical="top" wrapText="1"/>
    </xf>
    <xf numFmtId="0" fontId="17" fillId="0" borderId="0" xfId="0" applyFont="1" applyFill="1" applyBorder="1" applyAlignment="1" applyProtection="1">
      <alignment horizontal="center" vertical="top" wrapText="1"/>
    </xf>
    <xf numFmtId="0" fontId="17" fillId="0" borderId="0" xfId="0" applyFont="1" applyFill="1" applyBorder="1" applyAlignment="1" applyProtection="1">
      <alignment vertical="top" wrapText="1"/>
    </xf>
    <xf numFmtId="0" fontId="17" fillId="0" borderId="0" xfId="0" applyFont="1" applyFill="1" applyBorder="1" applyAlignment="1" applyProtection="1">
      <alignment horizontal="left" vertical="top" wrapText="1"/>
    </xf>
    <xf numFmtId="0" fontId="17" fillId="0" borderId="0" xfId="0" applyFont="1" applyFill="1" applyBorder="1" applyAlignment="1" applyProtection="1">
      <alignment vertical="center"/>
    </xf>
    <xf numFmtId="0" fontId="17" fillId="0" borderId="0" xfId="0" applyFont="1" applyFill="1" applyBorder="1" applyAlignment="1" applyProtection="1">
      <alignment vertical="center" wrapText="1"/>
    </xf>
    <xf numFmtId="0" fontId="40" fillId="0" borderId="19" xfId="0" applyFont="1" applyFill="1" applyBorder="1" applyAlignment="1" applyProtection="1">
      <alignment horizontal="center" vertical="center" wrapText="1"/>
    </xf>
    <xf numFmtId="0" fontId="40" fillId="0" borderId="20" xfId="0" applyFont="1" applyFill="1" applyBorder="1" applyAlignment="1" applyProtection="1">
      <alignment horizontal="center" vertical="center" wrapText="1"/>
    </xf>
    <xf numFmtId="0" fontId="40" fillId="0" borderId="20" xfId="0" applyFont="1" applyFill="1" applyBorder="1" applyAlignment="1" applyProtection="1">
      <alignment horizontal="left" vertical="center" wrapText="1"/>
    </xf>
    <xf numFmtId="0" fontId="40" fillId="0" borderId="21" xfId="0" applyFont="1" applyFill="1" applyBorder="1" applyAlignment="1" applyProtection="1">
      <alignment horizontal="center" vertical="center" wrapText="1"/>
    </xf>
    <xf numFmtId="0" fontId="39" fillId="0" borderId="0" xfId="0" applyFont="1" applyFill="1" applyBorder="1" applyAlignment="1" applyProtection="1">
      <alignment vertical="center"/>
      <protection locked="0"/>
    </xf>
    <xf numFmtId="0" fontId="39" fillId="0" borderId="0" xfId="0" applyFont="1" applyFill="1" applyBorder="1" applyAlignment="1" applyProtection="1">
      <alignment vertical="top"/>
      <protection locked="0"/>
    </xf>
    <xf numFmtId="0" fontId="0" fillId="0" borderId="0" xfId="0" applyFont="1"/>
    <xf numFmtId="0" fontId="9" fillId="2" borderId="40" xfId="0" applyFont="1" applyFill="1" applyBorder="1" applyAlignment="1" applyProtection="1">
      <alignment vertical="center" wrapText="1"/>
    </xf>
    <xf numFmtId="0" fontId="27" fillId="2" borderId="35" xfId="0" applyFont="1" applyFill="1" applyBorder="1" applyAlignment="1" applyProtection="1">
      <alignment vertical="center" wrapText="1"/>
    </xf>
    <xf numFmtId="0" fontId="27" fillId="2" borderId="37" xfId="0" applyFont="1" applyFill="1" applyBorder="1" applyAlignment="1" applyProtection="1">
      <alignment vertical="center" wrapText="1"/>
    </xf>
    <xf numFmtId="0" fontId="29" fillId="2" borderId="40" xfId="0" applyFont="1" applyFill="1" applyBorder="1" applyAlignment="1" applyProtection="1">
      <alignment vertical="center" wrapText="1"/>
    </xf>
    <xf numFmtId="0" fontId="28" fillId="2" borderId="35" xfId="0" applyFont="1" applyFill="1" applyBorder="1" applyAlignment="1" applyProtection="1">
      <alignment vertical="center" wrapText="1"/>
    </xf>
    <xf numFmtId="0" fontId="28" fillId="2" borderId="37" xfId="0" applyFont="1" applyFill="1" applyBorder="1" applyAlignment="1" applyProtection="1">
      <alignment vertical="center" wrapText="1"/>
    </xf>
    <xf numFmtId="0" fontId="0" fillId="0" borderId="0" xfId="0" applyFont="1" applyAlignment="1">
      <alignment horizontal="center"/>
    </xf>
    <xf numFmtId="0" fontId="0" fillId="0" borderId="0" xfId="0" applyAlignment="1">
      <alignment horizontal="left" wrapText="1"/>
    </xf>
    <xf numFmtId="0" fontId="20" fillId="3" borderId="0" xfId="0" applyFont="1" applyFill="1" applyBorder="1" applyAlignment="1" applyProtection="1">
      <alignment horizontal="center" vertical="top"/>
      <protection locked="0"/>
    </xf>
    <xf numFmtId="0" fontId="3" fillId="2" borderId="0" xfId="0" applyFont="1" applyFill="1" applyAlignment="1">
      <alignment horizontal="center" vertical="center" wrapText="1"/>
    </xf>
    <xf numFmtId="0" fontId="3" fillId="2" borderId="0" xfId="0" applyFont="1" applyFill="1" applyAlignment="1">
      <alignment horizontal="center"/>
    </xf>
    <xf numFmtId="0" fontId="0" fillId="2" borderId="0" xfId="0" applyFill="1" applyAlignment="1">
      <alignment horizontal="center" vertical="top" wrapText="1"/>
    </xf>
    <xf numFmtId="0" fontId="0" fillId="2" borderId="0" xfId="0" applyFill="1" applyBorder="1" applyAlignment="1">
      <alignment horizontal="center" vertical="top" wrapText="1"/>
    </xf>
    <xf numFmtId="0" fontId="22" fillId="2" borderId="31" xfId="0" applyFont="1" applyFill="1" applyBorder="1" applyAlignment="1">
      <alignment horizontal="center" vertical="top" wrapText="1"/>
    </xf>
    <xf numFmtId="0" fontId="22" fillId="2" borderId="32" xfId="0" applyFont="1" applyFill="1" applyBorder="1" applyAlignment="1">
      <alignment horizontal="center" vertical="top" wrapText="1"/>
    </xf>
    <xf numFmtId="0" fontId="0" fillId="0" borderId="0" xfId="0" applyAlignment="1">
      <alignment horizontal="center" vertical="top" wrapText="1"/>
    </xf>
    <xf numFmtId="0" fontId="42" fillId="2" borderId="23" xfId="0" applyFont="1" applyFill="1" applyBorder="1" applyAlignment="1">
      <alignment horizontal="center"/>
    </xf>
    <xf numFmtId="0" fontId="4" fillId="0" borderId="0" xfId="0" applyFont="1" applyAlignment="1">
      <alignment vertical="center"/>
    </xf>
    <xf numFmtId="0" fontId="4" fillId="5" borderId="0" xfId="0" applyNumberFormat="1" applyFont="1" applyFill="1" applyAlignment="1" applyProtection="1">
      <alignment horizontal="left"/>
    </xf>
    <xf numFmtId="0" fontId="3" fillId="2" borderId="0" xfId="0" applyFont="1" applyFill="1" applyAlignment="1">
      <alignment horizontal="center"/>
    </xf>
    <xf numFmtId="0" fontId="27" fillId="2" borderId="59" xfId="0" applyFont="1" applyFill="1" applyBorder="1" applyAlignment="1">
      <alignment horizontal="center" vertical="top" wrapText="1"/>
    </xf>
    <xf numFmtId="0" fontId="4" fillId="5" borderId="0" xfId="0" applyNumberFormat="1" applyFont="1" applyFill="1" applyBorder="1" applyAlignment="1" applyProtection="1">
      <alignment horizontal="left"/>
    </xf>
    <xf numFmtId="0" fontId="42" fillId="2" borderId="63" xfId="0" applyFont="1" applyFill="1" applyBorder="1" applyAlignment="1">
      <alignment horizontal="center"/>
    </xf>
    <xf numFmtId="0" fontId="4" fillId="5" borderId="61" xfId="0" applyNumberFormat="1" applyFont="1" applyFill="1" applyBorder="1" applyAlignment="1" applyProtection="1">
      <alignment horizontal="left"/>
    </xf>
    <xf numFmtId="0" fontId="0" fillId="0" borderId="0" xfId="0" applyFill="1" applyAlignment="1">
      <alignment horizontal="center" vertical="center" wrapText="1"/>
    </xf>
    <xf numFmtId="0" fontId="0" fillId="0" borderId="0" xfId="0" applyFill="1" applyAlignment="1">
      <alignment horizontal="center" vertical="top" wrapText="1"/>
    </xf>
    <xf numFmtId="0" fontId="5" fillId="0" borderId="9" xfId="0" applyFont="1" applyFill="1" applyBorder="1" applyAlignment="1" applyProtection="1">
      <alignment vertical="top" wrapText="1"/>
    </xf>
    <xf numFmtId="0" fontId="5" fillId="0" borderId="6" xfId="0" applyFont="1" applyFill="1" applyBorder="1" applyAlignment="1" applyProtection="1">
      <alignment vertical="top" wrapText="1"/>
    </xf>
    <xf numFmtId="0" fontId="5" fillId="0" borderId="7" xfId="0" applyFont="1" applyFill="1" applyBorder="1" applyAlignment="1" applyProtection="1">
      <alignment vertical="top" wrapText="1"/>
    </xf>
    <xf numFmtId="0" fontId="5" fillId="0" borderId="10" xfId="0" applyFont="1" applyFill="1" applyBorder="1" applyAlignment="1" applyProtection="1">
      <alignment vertical="top" wrapText="1"/>
    </xf>
    <xf numFmtId="0" fontId="5" fillId="0" borderId="8" xfId="0" applyFont="1" applyFill="1" applyBorder="1" applyAlignment="1" applyProtection="1">
      <alignment vertical="top" wrapText="1"/>
    </xf>
    <xf numFmtId="0" fontId="5" fillId="0" borderId="12" xfId="0" applyFont="1" applyFill="1" applyBorder="1" applyAlignment="1" applyProtection="1">
      <alignment vertical="top" wrapText="1"/>
    </xf>
    <xf numFmtId="0" fontId="5" fillId="0" borderId="9" xfId="0" applyFont="1" applyFill="1" applyBorder="1" applyAlignment="1" applyProtection="1">
      <alignment vertical="center" wrapText="1"/>
    </xf>
    <xf numFmtId="0" fontId="5" fillId="0" borderId="6" xfId="0" applyFont="1" applyFill="1" applyBorder="1" applyAlignment="1" applyProtection="1">
      <alignment vertical="center" wrapText="1"/>
    </xf>
    <xf numFmtId="0" fontId="5" fillId="0" borderId="8" xfId="0" applyFont="1" applyFill="1" applyBorder="1" applyAlignment="1" applyProtection="1">
      <alignment vertical="center" wrapText="1"/>
    </xf>
    <xf numFmtId="0" fontId="5" fillId="0" borderId="7" xfId="0" applyFont="1" applyFill="1" applyBorder="1" applyAlignment="1" applyProtection="1">
      <alignment vertical="center" wrapText="1"/>
    </xf>
    <xf numFmtId="0" fontId="5" fillId="0" borderId="10" xfId="0" applyFont="1" applyFill="1" applyBorder="1" applyAlignment="1" applyProtection="1">
      <alignment vertical="center" wrapText="1"/>
    </xf>
    <xf numFmtId="0" fontId="3" fillId="2" borderId="0" xfId="0" applyFont="1" applyFill="1" applyAlignment="1">
      <alignment horizontal="center"/>
    </xf>
    <xf numFmtId="0" fontId="33" fillId="3" borderId="0" xfId="0" applyFont="1" applyFill="1" applyBorder="1" applyAlignment="1" applyProtection="1">
      <alignment horizontal="center"/>
      <protection locked="0"/>
    </xf>
    <xf numFmtId="0" fontId="20" fillId="3" borderId="0" xfId="0" applyFont="1" applyFill="1" applyBorder="1" applyAlignment="1" applyProtection="1">
      <alignment horizontal="center" vertical="top"/>
      <protection locked="0"/>
    </xf>
    <xf numFmtId="0" fontId="38" fillId="2" borderId="0" xfId="0" applyFont="1" applyFill="1" applyAlignment="1">
      <alignment horizontal="left" vertical="top" wrapText="1"/>
    </xf>
    <xf numFmtId="0" fontId="1" fillId="2" borderId="0" xfId="1103" applyFill="1" applyAlignment="1">
      <alignment horizontal="center" wrapText="1"/>
    </xf>
    <xf numFmtId="0" fontId="21" fillId="4" borderId="0" xfId="0" applyFont="1" applyFill="1" applyAlignment="1">
      <alignment horizontal="left" wrapText="1"/>
    </xf>
    <xf numFmtId="0" fontId="38" fillId="2" borderId="0" xfId="0" applyFont="1" applyFill="1" applyAlignment="1">
      <alignment wrapText="1"/>
    </xf>
    <xf numFmtId="0" fontId="0" fillId="2" borderId="0" xfId="0" applyFill="1" applyAlignment="1">
      <alignment horizontal="center" wrapText="1"/>
    </xf>
    <xf numFmtId="0" fontId="38" fillId="2" borderId="0" xfId="0" applyFont="1" applyFill="1" applyAlignment="1">
      <alignment horizontal="left" wrapText="1"/>
    </xf>
    <xf numFmtId="0" fontId="34" fillId="2" borderId="0" xfId="0" applyFont="1" applyFill="1" applyAlignment="1">
      <alignment horizontal="left" vertical="top" wrapText="1"/>
    </xf>
    <xf numFmtId="0" fontId="7" fillId="2" borderId="0" xfId="0" applyFont="1" applyFill="1" applyAlignment="1" applyProtection="1">
      <alignment horizontal="left" wrapText="1"/>
    </xf>
    <xf numFmtId="0" fontId="34" fillId="2" borderId="0" xfId="0" applyFont="1" applyFill="1" applyAlignment="1" applyProtection="1">
      <alignment horizontal="left" vertical="top" wrapText="1"/>
    </xf>
    <xf numFmtId="0" fontId="20" fillId="3" borderId="0" xfId="0" applyFont="1" applyFill="1" applyBorder="1" applyAlignment="1" applyProtection="1">
      <alignment horizontal="center" vertical="top"/>
    </xf>
    <xf numFmtId="0" fontId="4" fillId="2" borderId="0" xfId="0" applyFont="1" applyFill="1" applyAlignment="1" applyProtection="1">
      <alignment horizontal="left" vertical="top" wrapText="1"/>
    </xf>
    <xf numFmtId="0" fontId="15" fillId="0" borderId="48" xfId="0" applyFont="1" applyFill="1" applyBorder="1" applyAlignment="1" applyProtection="1">
      <alignment horizontal="center" vertical="top" wrapText="1"/>
    </xf>
    <xf numFmtId="0" fontId="15" fillId="0" borderId="43" xfId="0" applyFont="1" applyFill="1" applyBorder="1" applyAlignment="1" applyProtection="1">
      <alignment horizontal="center" vertical="top" wrapText="1"/>
    </xf>
    <xf numFmtId="0" fontId="15" fillId="0" borderId="49" xfId="0" applyFont="1" applyFill="1" applyBorder="1" applyAlignment="1" applyProtection="1">
      <alignment horizontal="center" vertical="top" wrapText="1"/>
    </xf>
    <xf numFmtId="0" fontId="15" fillId="0" borderId="13" xfId="0" applyFont="1" applyFill="1" applyBorder="1" applyAlignment="1" applyProtection="1">
      <alignment horizontal="center" vertical="top" wrapText="1"/>
    </xf>
    <xf numFmtId="0" fontId="15" fillId="0" borderId="12" xfId="0" applyFont="1" applyFill="1" applyBorder="1" applyAlignment="1" applyProtection="1">
      <alignment horizontal="center" vertical="top" wrapText="1"/>
    </xf>
    <xf numFmtId="0" fontId="15" fillId="0" borderId="14" xfId="0" applyFont="1" applyFill="1" applyBorder="1" applyAlignment="1" applyProtection="1">
      <alignment horizontal="center" vertical="top" wrapText="1"/>
    </xf>
    <xf numFmtId="0" fontId="6" fillId="0" borderId="13"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52" xfId="0" applyFont="1" applyFill="1" applyBorder="1" applyAlignment="1" applyProtection="1">
      <alignment horizontal="center" vertical="center" wrapText="1"/>
    </xf>
    <xf numFmtId="0" fontId="6" fillId="0" borderId="44" xfId="0" applyFont="1" applyFill="1" applyBorder="1" applyAlignment="1" applyProtection="1">
      <alignment horizontal="center" vertical="center" wrapText="1"/>
    </xf>
    <xf numFmtId="0" fontId="6" fillId="0" borderId="55" xfId="0" applyFont="1" applyFill="1" applyBorder="1" applyAlignment="1" applyProtection="1">
      <alignment horizontal="center" vertical="center" wrapText="1"/>
    </xf>
    <xf numFmtId="0" fontId="14" fillId="0" borderId="50" xfId="0" applyFont="1" applyFill="1" applyBorder="1" applyAlignment="1" applyProtection="1">
      <alignment horizontal="center" vertical="top" wrapText="1"/>
    </xf>
    <xf numFmtId="0" fontId="14" fillId="0" borderId="43" xfId="0" applyFont="1" applyFill="1" applyBorder="1" applyAlignment="1" applyProtection="1">
      <alignment horizontal="center" vertical="top" wrapText="1"/>
    </xf>
    <xf numFmtId="0" fontId="14" fillId="0" borderId="51" xfId="0" applyFont="1" applyFill="1" applyBorder="1" applyAlignment="1" applyProtection="1">
      <alignment horizontal="center" vertical="top" wrapText="1"/>
    </xf>
    <xf numFmtId="0" fontId="15" fillId="0" borderId="11" xfId="0" applyFont="1" applyFill="1" applyBorder="1" applyAlignment="1" applyProtection="1">
      <alignment horizontal="center" vertical="top" wrapText="1"/>
    </xf>
    <xf numFmtId="0" fontId="15" fillId="0" borderId="15" xfId="0" applyFont="1" applyFill="1" applyBorder="1" applyAlignment="1" applyProtection="1">
      <alignment horizontal="center" vertical="top" wrapText="1"/>
    </xf>
    <xf numFmtId="0" fontId="6" fillId="0" borderId="11"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54" xfId="0" applyFont="1" applyFill="1" applyBorder="1" applyAlignment="1" applyProtection="1">
      <alignment horizontal="center" vertical="center" wrapText="1"/>
    </xf>
    <xf numFmtId="0" fontId="6" fillId="0" borderId="53" xfId="0" applyFont="1" applyFill="1" applyBorder="1" applyAlignment="1" applyProtection="1">
      <alignment horizontal="center" vertical="center" wrapText="1"/>
    </xf>
    <xf numFmtId="0" fontId="5" fillId="0" borderId="13" xfId="1106" applyFont="1" applyFill="1" applyBorder="1" applyAlignment="1" applyProtection="1">
      <alignment horizontal="left" vertical="top" wrapText="1"/>
    </xf>
    <xf numFmtId="0" fontId="5" fillId="0" borderId="12" xfId="1106" applyFont="1" applyFill="1" applyBorder="1" applyAlignment="1" applyProtection="1">
      <alignment horizontal="left" vertical="top" wrapText="1"/>
    </xf>
    <xf numFmtId="0" fontId="5" fillId="0" borderId="14" xfId="1106" applyFont="1" applyFill="1" applyBorder="1" applyAlignment="1" applyProtection="1">
      <alignment horizontal="left" vertical="top" wrapText="1"/>
    </xf>
    <xf numFmtId="0" fontId="5" fillId="0" borderId="11" xfId="1106" applyFont="1" applyFill="1" applyBorder="1" applyAlignment="1" applyProtection="1">
      <alignment horizontal="left" vertical="top" wrapText="1"/>
    </xf>
    <xf numFmtId="0" fontId="5" fillId="0" borderId="15" xfId="1106" applyFont="1" applyFill="1" applyBorder="1" applyAlignment="1" applyProtection="1">
      <alignment horizontal="left" vertical="top" wrapText="1"/>
    </xf>
    <xf numFmtId="0" fontId="36" fillId="0" borderId="11" xfId="0" applyFont="1" applyFill="1" applyBorder="1" applyAlignment="1" applyProtection="1">
      <alignment horizontal="center" vertical="center" wrapText="1"/>
    </xf>
    <xf numFmtId="0" fontId="36" fillId="0" borderId="12" xfId="0" applyFont="1" applyFill="1" applyBorder="1" applyAlignment="1" applyProtection="1">
      <alignment horizontal="center" vertical="center" wrapText="1"/>
    </xf>
    <xf numFmtId="0" fontId="36" fillId="0" borderId="15" xfId="0" applyFont="1" applyFill="1" applyBorder="1" applyAlignment="1" applyProtection="1">
      <alignment horizontal="center" vertical="center" wrapText="1"/>
    </xf>
    <xf numFmtId="0" fontId="36" fillId="0" borderId="13" xfId="0" applyFont="1" applyFill="1" applyBorder="1" applyAlignment="1" applyProtection="1">
      <alignment horizontal="center" vertical="center" wrapText="1"/>
    </xf>
    <xf numFmtId="0" fontId="36" fillId="0" borderId="14" xfId="0" applyFont="1" applyFill="1" applyBorder="1" applyAlignment="1" applyProtection="1">
      <alignment horizontal="center" vertical="center" wrapText="1"/>
    </xf>
    <xf numFmtId="0" fontId="14" fillId="0" borderId="49" xfId="0" applyFont="1" applyFill="1" applyBorder="1" applyAlignment="1" applyProtection="1">
      <alignment horizontal="center" vertical="top" wrapText="1"/>
    </xf>
    <xf numFmtId="0" fontId="5" fillId="0" borderId="11"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5" fillId="0" borderId="54" xfId="0" applyFont="1" applyFill="1" applyBorder="1" applyAlignment="1" applyProtection="1">
      <alignment horizontal="center" vertical="center" wrapText="1"/>
    </xf>
    <xf numFmtId="0" fontId="5" fillId="0" borderId="44" xfId="0" applyFont="1" applyFill="1" applyBorder="1" applyAlignment="1" applyProtection="1">
      <alignment horizontal="center" vertical="center" wrapText="1"/>
    </xf>
    <xf numFmtId="0" fontId="5" fillId="0" borderId="55"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5" fillId="0" borderId="53" xfId="0" applyFont="1" applyFill="1" applyBorder="1" applyAlignment="1" applyProtection="1">
      <alignment horizontal="center" vertical="center" wrapText="1"/>
    </xf>
    <xf numFmtId="0" fontId="37" fillId="0" borderId="11" xfId="0" applyFont="1" applyFill="1" applyBorder="1" applyAlignment="1" applyProtection="1">
      <alignment horizontal="center" vertical="center"/>
    </xf>
    <xf numFmtId="0" fontId="37" fillId="0" borderId="12" xfId="0" applyFont="1" applyFill="1" applyBorder="1" applyAlignment="1" applyProtection="1">
      <alignment horizontal="center" vertical="center"/>
    </xf>
    <xf numFmtId="0" fontId="37" fillId="0" borderId="14"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5" fillId="0" borderId="13" xfId="0" applyFont="1" applyFill="1" applyBorder="1" applyAlignment="1" applyProtection="1">
      <alignment horizontal="center" vertical="center" wrapText="1"/>
    </xf>
    <xf numFmtId="0" fontId="5" fillId="0" borderId="52" xfId="0" applyFont="1" applyFill="1" applyBorder="1" applyAlignment="1" applyProtection="1">
      <alignment horizontal="center" vertical="center" wrapText="1"/>
    </xf>
    <xf numFmtId="0" fontId="37" fillId="0" borderId="13" xfId="0" applyFont="1" applyFill="1" applyBorder="1" applyAlignment="1" applyProtection="1">
      <alignment horizontal="center" vertical="center"/>
    </xf>
    <xf numFmtId="0" fontId="14" fillId="0" borderId="48" xfId="0" applyFont="1" applyFill="1" applyBorder="1" applyAlignment="1" applyProtection="1">
      <alignment horizontal="center" vertical="top" wrapText="1"/>
    </xf>
    <xf numFmtId="0" fontId="16" fillId="0" borderId="13" xfId="0" applyFont="1" applyFill="1" applyBorder="1" applyAlignment="1" applyProtection="1">
      <alignment horizontal="center" vertical="top" wrapText="1"/>
    </xf>
    <xf numFmtId="0" fontId="16" fillId="0" borderId="11" xfId="0" applyFont="1" applyFill="1" applyBorder="1" applyAlignment="1" applyProtection="1">
      <alignment horizontal="center" vertical="top" wrapText="1"/>
    </xf>
    <xf numFmtId="0" fontId="15" fillId="0" borderId="51" xfId="0" applyFont="1" applyFill="1" applyBorder="1" applyAlignment="1" applyProtection="1">
      <alignment horizontal="center" vertical="top" wrapText="1"/>
    </xf>
    <xf numFmtId="0" fontId="13" fillId="0" borderId="50" xfId="0" applyFont="1" applyFill="1" applyBorder="1" applyAlignment="1" applyProtection="1">
      <alignment horizontal="center" vertical="top" wrapText="1"/>
    </xf>
    <xf numFmtId="0" fontId="13" fillId="0" borderId="43" xfId="0" applyFont="1" applyFill="1" applyBorder="1" applyAlignment="1" applyProtection="1">
      <alignment horizontal="center" vertical="top" wrapText="1"/>
    </xf>
    <xf numFmtId="0" fontId="13" fillId="0" borderId="51" xfId="0" applyFont="1" applyFill="1" applyBorder="1" applyAlignment="1" applyProtection="1">
      <alignment horizontal="center" vertical="top" wrapText="1"/>
    </xf>
    <xf numFmtId="0" fontId="11" fillId="0" borderId="11" xfId="0" applyFont="1" applyFill="1" applyBorder="1" applyAlignment="1" applyProtection="1">
      <alignment horizontal="center" vertical="top" wrapText="1"/>
    </xf>
    <xf numFmtId="0" fontId="11" fillId="0" borderId="12" xfId="0" applyFont="1" applyFill="1" applyBorder="1" applyAlignment="1" applyProtection="1">
      <alignment horizontal="center" vertical="top" wrapText="1"/>
    </xf>
    <xf numFmtId="0" fontId="11" fillId="0" borderId="15" xfId="0" applyFont="1" applyFill="1" applyBorder="1" applyAlignment="1" applyProtection="1">
      <alignment horizontal="center" vertical="top" wrapText="1"/>
    </xf>
    <xf numFmtId="0" fontId="12" fillId="0" borderId="11" xfId="0" applyFont="1" applyFill="1" applyBorder="1" applyAlignment="1" applyProtection="1">
      <alignment horizontal="center" vertical="top" wrapText="1"/>
    </xf>
    <xf numFmtId="0" fontId="12" fillId="0" borderId="12" xfId="0" applyFont="1" applyFill="1" applyBorder="1" applyAlignment="1" applyProtection="1">
      <alignment horizontal="center" vertical="top" wrapText="1"/>
    </xf>
    <xf numFmtId="0" fontId="12" fillId="0" borderId="15" xfId="0" applyFont="1" applyFill="1" applyBorder="1" applyAlignment="1" applyProtection="1">
      <alignment horizontal="center" vertical="top" wrapText="1"/>
    </xf>
    <xf numFmtId="0" fontId="13" fillId="0" borderId="48" xfId="0" applyFont="1" applyFill="1" applyBorder="1" applyAlignment="1" applyProtection="1">
      <alignment horizontal="center" vertical="top" wrapText="1"/>
    </xf>
    <xf numFmtId="0" fontId="11" fillId="0" borderId="13" xfId="0" applyFont="1" applyFill="1" applyBorder="1" applyAlignment="1" applyProtection="1">
      <alignment horizontal="center" vertical="top" wrapText="1"/>
    </xf>
    <xf numFmtId="0" fontId="12" fillId="0" borderId="13" xfId="0" applyFont="1" applyFill="1" applyBorder="1" applyAlignment="1" applyProtection="1">
      <alignment horizontal="center" vertical="top" wrapText="1"/>
    </xf>
    <xf numFmtId="0" fontId="10" fillId="0" borderId="48" xfId="0" applyFont="1" applyFill="1" applyBorder="1" applyAlignment="1" applyProtection="1">
      <alignment horizontal="center" vertical="top" wrapText="1"/>
    </xf>
    <xf numFmtId="0" fontId="10" fillId="0" borderId="43" xfId="0" applyFont="1" applyFill="1" applyBorder="1" applyAlignment="1" applyProtection="1">
      <alignment horizontal="center" vertical="top" wrapText="1"/>
    </xf>
    <xf numFmtId="0" fontId="10" fillId="0" borderId="49" xfId="0" applyFont="1" applyFill="1" applyBorder="1" applyAlignment="1" applyProtection="1">
      <alignment horizontal="center" vertical="top" wrapText="1"/>
    </xf>
    <xf numFmtId="0" fontId="11" fillId="0" borderId="14" xfId="0" applyFont="1" applyFill="1" applyBorder="1" applyAlignment="1" applyProtection="1">
      <alignment horizontal="center" vertical="top" wrapText="1"/>
    </xf>
    <xf numFmtId="0" fontId="12" fillId="0" borderId="14" xfId="0" applyFont="1" applyFill="1" applyBorder="1" applyAlignment="1" applyProtection="1">
      <alignment horizontal="center" vertical="top" wrapText="1"/>
    </xf>
    <xf numFmtId="0" fontId="36" fillId="0" borderId="13" xfId="0" applyFont="1" applyFill="1" applyBorder="1" applyAlignment="1" applyProtection="1">
      <alignment horizontal="center" vertical="center"/>
    </xf>
    <xf numFmtId="0" fontId="36" fillId="0" borderId="12" xfId="0" applyFont="1" applyFill="1" applyBorder="1" applyAlignment="1" applyProtection="1">
      <alignment horizontal="center" vertical="center"/>
    </xf>
    <xf numFmtId="0" fontId="36" fillId="0" borderId="15" xfId="0" applyFont="1" applyFill="1" applyBorder="1" applyAlignment="1" applyProtection="1">
      <alignment horizontal="center" vertical="center"/>
    </xf>
    <xf numFmtId="0" fontId="10" fillId="0" borderId="51" xfId="0" applyFont="1" applyFill="1" applyBorder="1" applyAlignment="1" applyProtection="1">
      <alignment horizontal="center" vertical="top" wrapText="1"/>
    </xf>
    <xf numFmtId="0" fontId="10" fillId="0" borderId="13" xfId="0" applyFont="1" applyFill="1" applyBorder="1" applyAlignment="1" applyProtection="1">
      <alignment horizontal="center" vertical="top" wrapText="1"/>
    </xf>
    <xf numFmtId="0" fontId="10" fillId="0" borderId="12" xfId="0" applyFont="1" applyFill="1" applyBorder="1" applyAlignment="1" applyProtection="1">
      <alignment horizontal="center" vertical="top" wrapText="1"/>
    </xf>
    <xf numFmtId="0" fontId="10" fillId="0" borderId="14" xfId="0" applyFont="1" applyFill="1" applyBorder="1" applyAlignment="1" applyProtection="1">
      <alignment horizontal="center" vertical="top" wrapText="1"/>
    </xf>
    <xf numFmtId="0" fontId="10" fillId="0" borderId="11" xfId="0" applyFont="1" applyFill="1" applyBorder="1" applyAlignment="1" applyProtection="1">
      <alignment horizontal="center" vertical="top" wrapText="1"/>
    </xf>
    <xf numFmtId="0" fontId="10" fillId="0" borderId="15" xfId="0" applyFont="1" applyFill="1" applyBorder="1" applyAlignment="1" applyProtection="1">
      <alignment horizontal="center" vertical="top" wrapText="1"/>
    </xf>
    <xf numFmtId="0" fontId="12" fillId="0" borderId="11" xfId="0" applyFont="1" applyFill="1" applyBorder="1" applyAlignment="1" applyProtection="1">
      <alignment vertical="top" wrapText="1"/>
    </xf>
    <xf numFmtId="0" fontId="12" fillId="0" borderId="12" xfId="0" applyFont="1" applyFill="1" applyBorder="1" applyAlignment="1" applyProtection="1">
      <alignment vertical="top" wrapText="1"/>
    </xf>
    <xf numFmtId="0" fontId="12" fillId="0" borderId="15" xfId="0" applyFont="1" applyFill="1" applyBorder="1" applyAlignment="1" applyProtection="1">
      <alignment vertical="top" wrapText="1"/>
    </xf>
    <xf numFmtId="0" fontId="44" fillId="0" borderId="13" xfId="0" applyFont="1" applyFill="1" applyBorder="1" applyAlignment="1" applyProtection="1">
      <alignment horizontal="center" vertical="top" wrapText="1"/>
    </xf>
    <xf numFmtId="0" fontId="44" fillId="0" borderId="12" xfId="0" applyFont="1" applyFill="1" applyBorder="1" applyAlignment="1" applyProtection="1">
      <alignment horizontal="center" vertical="top" wrapText="1"/>
    </xf>
    <xf numFmtId="0" fontId="44" fillId="0" borderId="15" xfId="0" applyFont="1" applyFill="1" applyBorder="1" applyAlignment="1" applyProtection="1">
      <alignment horizontal="center" vertical="top" wrapText="1"/>
    </xf>
    <xf numFmtId="0" fontId="36" fillId="0" borderId="14" xfId="0" applyFont="1" applyFill="1" applyBorder="1" applyAlignment="1" applyProtection="1">
      <alignment horizontal="center" vertical="center"/>
    </xf>
    <xf numFmtId="0" fontId="33" fillId="3" borderId="0" xfId="0" applyFont="1" applyFill="1" applyBorder="1" applyAlignment="1" applyProtection="1">
      <alignment horizontal="center"/>
    </xf>
    <xf numFmtId="0" fontId="45" fillId="3" borderId="0" xfId="0" applyFont="1" applyFill="1" applyBorder="1" applyAlignment="1" applyProtection="1">
      <alignment horizontal="center" vertical="center" wrapText="1"/>
    </xf>
    <xf numFmtId="0" fontId="45" fillId="3" borderId="4" xfId="0" applyFont="1" applyFill="1" applyBorder="1" applyAlignment="1" applyProtection="1">
      <alignment horizontal="center" vertical="center" wrapText="1"/>
    </xf>
    <xf numFmtId="0" fontId="5" fillId="0" borderId="13" xfId="1106" applyFont="1" applyFill="1" applyBorder="1" applyAlignment="1" applyProtection="1">
      <alignment vertical="top" wrapText="1"/>
    </xf>
    <xf numFmtId="0" fontId="5" fillId="0" borderId="12" xfId="1106" applyFont="1" applyFill="1" applyBorder="1" applyAlignment="1" applyProtection="1">
      <alignment vertical="top" wrapText="1"/>
    </xf>
    <xf numFmtId="0" fontId="5" fillId="0" borderId="15" xfId="1106" applyFont="1" applyFill="1" applyBorder="1" applyAlignment="1" applyProtection="1">
      <alignment vertical="top" wrapText="1"/>
    </xf>
    <xf numFmtId="0" fontId="36" fillId="0" borderId="11" xfId="0" applyFont="1" applyFill="1" applyBorder="1" applyAlignment="1" applyProtection="1">
      <alignment horizontal="center" vertical="center"/>
    </xf>
    <xf numFmtId="0" fontId="31" fillId="0" borderId="16" xfId="0" applyFont="1" applyFill="1" applyBorder="1" applyAlignment="1" applyProtection="1">
      <alignment horizontal="center" vertical="top" wrapText="1"/>
    </xf>
    <xf numFmtId="0" fontId="31" fillId="0" borderId="17" xfId="0" applyFont="1" applyFill="1" applyBorder="1" applyAlignment="1" applyProtection="1">
      <alignment horizontal="center" vertical="top" wrapText="1"/>
    </xf>
    <xf numFmtId="0" fontId="31" fillId="0" borderId="18" xfId="0" applyFont="1" applyFill="1" applyBorder="1" applyAlignment="1" applyProtection="1">
      <alignment horizontal="center" vertical="top" wrapText="1"/>
    </xf>
    <xf numFmtId="0" fontId="32" fillId="0" borderId="45" xfId="0" applyFont="1" applyFill="1" applyBorder="1" applyAlignment="1" applyProtection="1">
      <alignment horizontal="center" vertical="top" wrapText="1"/>
    </xf>
    <xf numFmtId="0" fontId="32" fillId="0" borderId="46" xfId="0" applyFont="1" applyFill="1" applyBorder="1" applyAlignment="1" applyProtection="1">
      <alignment horizontal="center" vertical="top" wrapText="1"/>
    </xf>
    <xf numFmtId="0" fontId="32" fillId="0" borderId="47" xfId="0" applyFont="1" applyFill="1" applyBorder="1" applyAlignment="1" applyProtection="1">
      <alignment horizontal="center" vertical="top" wrapText="1"/>
    </xf>
    <xf numFmtId="0" fontId="5" fillId="0" borderId="11" xfId="1106" applyFont="1" applyFill="1" applyBorder="1" applyAlignment="1" applyProtection="1">
      <alignment vertical="top" wrapText="1"/>
    </xf>
    <xf numFmtId="0" fontId="5" fillId="0" borderId="14" xfId="1106" applyFont="1" applyFill="1" applyBorder="1" applyAlignment="1" applyProtection="1">
      <alignment vertical="top" wrapText="1"/>
    </xf>
    <xf numFmtId="0" fontId="22" fillId="2" borderId="26" xfId="0" applyFont="1" applyFill="1" applyBorder="1" applyAlignment="1">
      <alignment horizontal="center" vertical="top" wrapText="1"/>
    </xf>
    <xf numFmtId="0" fontId="22" fillId="2" borderId="34" xfId="0" applyFont="1" applyFill="1" applyBorder="1" applyAlignment="1">
      <alignment horizontal="center" vertical="top" wrapText="1"/>
    </xf>
    <xf numFmtId="0" fontId="22" fillId="2" borderId="29" xfId="0" applyFont="1" applyFill="1" applyBorder="1" applyAlignment="1">
      <alignment horizontal="center" vertical="top" wrapText="1"/>
    </xf>
    <xf numFmtId="0" fontId="22" fillId="2" borderId="25" xfId="0" applyFont="1" applyFill="1" applyBorder="1" applyAlignment="1">
      <alignment horizontal="center" vertical="top" wrapText="1"/>
    </xf>
    <xf numFmtId="0" fontId="22" fillId="2" borderId="28"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0" xfId="0" applyFont="1" applyFill="1" applyAlignment="1">
      <alignment horizontal="center"/>
    </xf>
    <xf numFmtId="0" fontId="27" fillId="2" borderId="56" xfId="0" applyFont="1" applyFill="1" applyBorder="1" applyAlignment="1">
      <alignment horizontal="center" vertical="top" wrapText="1"/>
    </xf>
    <xf numFmtId="0" fontId="27" fillId="2" borderId="57" xfId="0" applyFont="1" applyFill="1" applyBorder="1" applyAlignment="1">
      <alignment horizontal="center" vertical="top" wrapText="1"/>
    </xf>
    <xf numFmtId="0" fontId="27" fillId="2" borderId="58" xfId="0" applyFont="1" applyFill="1" applyBorder="1" applyAlignment="1">
      <alignment horizontal="center" vertical="top" wrapText="1"/>
    </xf>
    <xf numFmtId="0" fontId="22" fillId="2" borderId="0" xfId="0" applyFont="1" applyFill="1" applyBorder="1" applyAlignment="1">
      <alignment horizontal="center" vertical="top" wrapText="1"/>
    </xf>
    <xf numFmtId="0" fontId="41" fillId="2" borderId="56" xfId="0" applyFont="1" applyFill="1" applyBorder="1" applyAlignment="1">
      <alignment horizontal="center" vertical="top" wrapText="1"/>
    </xf>
    <xf numFmtId="0" fontId="41" fillId="2" borderId="58" xfId="0" applyFont="1" applyFill="1" applyBorder="1" applyAlignment="1">
      <alignment horizontal="center" vertical="top" wrapText="1"/>
    </xf>
    <xf numFmtId="0" fontId="41" fillId="2" borderId="57" xfId="0" applyFont="1" applyFill="1" applyBorder="1" applyAlignment="1">
      <alignment horizontal="center" vertical="top" wrapText="1"/>
    </xf>
    <xf numFmtId="0" fontId="42" fillId="2" borderId="25" xfId="0" applyFont="1" applyFill="1" applyBorder="1" applyAlignment="1">
      <alignment horizontal="center" vertical="top" wrapText="1"/>
    </xf>
    <xf numFmtId="0" fontId="42" fillId="2" borderId="0" xfId="0" applyFont="1" applyFill="1" applyBorder="1" applyAlignment="1">
      <alignment horizontal="center" vertical="top" wrapText="1"/>
    </xf>
    <xf numFmtId="0" fontId="42" fillId="2" borderId="28" xfId="0" applyFont="1" applyFill="1" applyBorder="1" applyAlignment="1">
      <alignment horizontal="center" vertical="top" wrapText="1"/>
    </xf>
    <xf numFmtId="0" fontId="42" fillId="2" borderId="26" xfId="0" applyFont="1" applyFill="1" applyBorder="1" applyAlignment="1">
      <alignment horizontal="center" vertical="top" wrapText="1"/>
    </xf>
    <xf numFmtId="0" fontId="42" fillId="2" borderId="34" xfId="0" applyFont="1" applyFill="1" applyBorder="1" applyAlignment="1">
      <alignment horizontal="center" vertical="top" wrapText="1"/>
    </xf>
    <xf numFmtId="0" fontId="42" fillId="2" borderId="29" xfId="0" applyFont="1" applyFill="1" applyBorder="1" applyAlignment="1">
      <alignment horizontal="center" vertical="top" wrapText="1"/>
    </xf>
    <xf numFmtId="0" fontId="41" fillId="2" borderId="60" xfId="0" applyFont="1" applyFill="1" applyBorder="1" applyAlignment="1">
      <alignment horizontal="center" vertical="top" wrapText="1"/>
    </xf>
    <xf numFmtId="0" fontId="42" fillId="2" borderId="61" xfId="0" applyFont="1" applyFill="1" applyBorder="1" applyAlignment="1">
      <alignment horizontal="center" vertical="top" wrapText="1"/>
    </xf>
    <xf numFmtId="0" fontId="42" fillId="2" borderId="62" xfId="0" applyFont="1" applyFill="1" applyBorder="1" applyAlignment="1">
      <alignment horizontal="center" vertical="top" wrapText="1"/>
    </xf>
    <xf numFmtId="0" fontId="28" fillId="2" borderId="24" xfId="0" applyFont="1" applyFill="1" applyBorder="1" applyAlignment="1">
      <alignment horizontal="center" vertical="top" wrapText="1"/>
    </xf>
    <xf numFmtId="0" fontId="28" fillId="2" borderId="33" xfId="0" applyFont="1" applyFill="1" applyBorder="1" applyAlignment="1">
      <alignment horizontal="center" vertical="top" wrapText="1"/>
    </xf>
    <xf numFmtId="0" fontId="28" fillId="2" borderId="27" xfId="0" applyFont="1" applyFill="1" applyBorder="1" applyAlignment="1">
      <alignment horizontal="center" vertical="top" wrapText="1"/>
    </xf>
    <xf numFmtId="0" fontId="3" fillId="2" borderId="0" xfId="0" applyFont="1" applyFill="1" applyAlignment="1">
      <alignment horizontal="center" vertical="center" wrapText="1"/>
    </xf>
    <xf numFmtId="0" fontId="27" fillId="2" borderId="24" xfId="0" applyFont="1" applyFill="1" applyBorder="1" applyAlignment="1">
      <alignment horizontal="center" vertical="top" wrapText="1"/>
    </xf>
    <xf numFmtId="0" fontId="27" fillId="2" borderId="27" xfId="0" applyFont="1" applyFill="1" applyBorder="1" applyAlignment="1">
      <alignment horizontal="center" vertical="top" wrapText="1"/>
    </xf>
    <xf numFmtId="0" fontId="27" fillId="2" borderId="33" xfId="0" applyFont="1" applyFill="1" applyBorder="1" applyAlignment="1">
      <alignment horizontal="center" vertical="top" wrapText="1"/>
    </xf>
  </cellXfs>
  <cellStyles count="110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cellStyle name="Normal" xfId="0" builtinId="0"/>
    <cellStyle name="Standard 2" xfId="1106"/>
  </cellStyles>
  <dxfs count="67">
    <dxf>
      <font>
        <color rgb="FF9C0006"/>
      </font>
      <fill>
        <patternFill>
          <bgColor rgb="FFFFC7CE"/>
        </patternFill>
      </fill>
    </dxf>
    <dxf>
      <font>
        <b/>
        <i val="0"/>
        <color rgb="FF006100"/>
      </font>
      <fill>
        <patternFill>
          <bgColor rgb="FFC6EFCE"/>
        </patternFill>
      </fill>
    </dxf>
    <dxf>
      <font>
        <color rgb="FF9C6500"/>
      </font>
      <fill>
        <patternFill>
          <bgColor rgb="FFFFEB9C"/>
        </patternFill>
      </fill>
    </dxf>
    <dxf>
      <font>
        <color theme="3" tint="0.59999389629810485"/>
      </font>
      <fill>
        <patternFill patternType="solid">
          <fgColor indexed="64"/>
          <bgColor theme="4" tint="0.79998168889431442"/>
        </patternFill>
      </fill>
    </dxf>
    <dxf>
      <font>
        <color theme="3" tint="0.39997558519241921"/>
      </font>
      <fill>
        <patternFill patternType="solid">
          <fgColor indexed="64"/>
          <bgColor theme="4" tint="0.79998168889431442"/>
        </patternFill>
      </fill>
    </dxf>
    <dxf>
      <font>
        <color theme="3" tint="0.39997558519241921"/>
      </font>
      <fill>
        <patternFill patternType="solid">
          <fgColor indexed="64"/>
          <bgColor theme="4" tint="0.79998168889431442"/>
        </patternFill>
      </fill>
    </dxf>
    <dxf>
      <font>
        <color theme="6" tint="0.59999389629810485"/>
      </font>
      <fill>
        <patternFill patternType="none">
          <fgColor indexed="64"/>
          <bgColor auto="1"/>
        </patternFill>
      </fill>
    </dxf>
    <dxf>
      <font>
        <color theme="9" tint="-0.499984740745262"/>
      </font>
      <fill>
        <patternFill>
          <bgColor rgb="FFFBF3B5"/>
        </patternFill>
      </fill>
    </dxf>
    <dxf>
      <font>
        <b/>
        <i val="0"/>
        <color rgb="FF007434"/>
      </font>
      <fill>
        <patternFill patternType="solid">
          <bgColor rgb="FF8FFFA4"/>
        </patternFill>
      </fill>
    </dxf>
    <dxf>
      <font>
        <color theme="4" tint="-0.24994659260841701"/>
      </font>
      <fill>
        <patternFill>
          <bgColor theme="8" tint="0.59996337778862885"/>
        </patternFill>
      </fill>
    </dxf>
    <dxf>
      <font>
        <color rgb="FFC00000"/>
      </font>
      <fill>
        <patternFill>
          <bgColor rgb="FFFF9797"/>
        </patternFill>
      </fill>
    </dxf>
    <dxf>
      <font>
        <color theme="5" tint="0.59996337778862885"/>
      </font>
      <fill>
        <patternFill>
          <bgColor theme="8" tint="0.79998168889431442"/>
        </patternFill>
      </fill>
    </dxf>
    <dxf>
      <font>
        <color theme="0"/>
      </font>
      <fill>
        <patternFill>
          <bgColor rgb="FF00B050"/>
        </patternFill>
      </fill>
    </dxf>
    <dxf>
      <font>
        <color theme="0"/>
      </font>
      <fill>
        <patternFill>
          <bgColor rgb="FFFF0000"/>
        </patternFill>
      </fill>
    </dxf>
    <dxf>
      <font>
        <color theme="0" tint="-0.24994659260841701"/>
      </font>
    </dxf>
    <dxf>
      <font>
        <color theme="9" tint="-0.24994659260841701"/>
      </font>
      <fill>
        <patternFill patternType="none">
          <bgColor auto="1"/>
        </patternFill>
      </fill>
      <border>
        <left/>
        <right/>
        <top/>
        <bottom/>
      </border>
    </dxf>
    <dxf>
      <font>
        <color theme="0" tint="-0.24994659260841701"/>
      </font>
    </dxf>
    <dxf>
      <font>
        <color theme="6" tint="0.59999389629810485"/>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6795556505021"/>
      </font>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6795556505021"/>
      </font>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rgb="FFD9D9D9"/>
      </font>
      <fill>
        <patternFill patternType="none">
          <fgColor rgb="FF000000"/>
          <bgColor auto="1"/>
        </patternFill>
      </fill>
    </dxf>
    <dxf>
      <font>
        <color theme="0" tint="-0.14999847407452621"/>
      </font>
      <fill>
        <patternFill patternType="none">
          <fgColor indexed="64"/>
          <bgColor auto="1"/>
        </patternFill>
      </fill>
    </dxf>
    <dxf>
      <font>
        <color rgb="FF9C0006"/>
      </font>
      <fill>
        <patternFill patternType="none">
          <fgColor indexed="64"/>
          <bgColor auto="1"/>
        </patternFill>
      </fill>
    </dxf>
    <dxf>
      <font>
        <color theme="0" tint="-0.14999847407452621"/>
      </font>
      <fill>
        <patternFill patternType="none">
          <fgColor indexed="64"/>
          <bgColor auto="1"/>
        </patternFill>
      </fill>
    </dxf>
    <dxf>
      <font>
        <color theme="0" tint="-0.249977111117893"/>
      </font>
      <fill>
        <patternFill patternType="none">
          <fgColor indexed="64"/>
          <bgColor auto="1"/>
        </patternFill>
      </fill>
    </dxf>
  </dxfs>
  <tableStyles count="0" defaultTableStyle="TableStyleMedium9" defaultPivotStyle="PivotStyleMedium4"/>
  <colors>
    <mruColors>
      <color rgb="FFFF9797"/>
      <color rgb="FFFBF3B5"/>
      <color rgb="FF007434"/>
      <color rgb="FF8FFF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215900</xdr:rowOff>
    </xdr:from>
    <xdr:to>
      <xdr:col>2</xdr:col>
      <xdr:colOff>1549400</xdr:colOff>
      <xdr:row>1</xdr:row>
      <xdr:rowOff>508000</xdr:rowOff>
    </xdr:to>
    <xdr:pic>
      <xdr:nvPicPr>
        <xdr:cNvPr id="2" name="Picture 1" descr="clip_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215900"/>
          <a:ext cx="3327400" cy="889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xdr:col>
      <xdr:colOff>787400</xdr:colOff>
      <xdr:row>14</xdr:row>
      <xdr:rowOff>76200</xdr:rowOff>
    </xdr:from>
    <xdr:to>
      <xdr:col>9</xdr:col>
      <xdr:colOff>254000</xdr:colOff>
      <xdr:row>16</xdr:row>
      <xdr:rowOff>63500</xdr:rowOff>
    </xdr:to>
    <xdr:pic>
      <xdr:nvPicPr>
        <xdr:cNvPr id="3" name="Picture 2"/>
        <xdr:cNvPicPr>
          <a:picLocks noChangeAspect="1"/>
        </xdr:cNvPicPr>
      </xdr:nvPicPr>
      <xdr:blipFill>
        <a:blip xmlns:r="http://schemas.openxmlformats.org/officeDocument/2006/relationships" r:embed="rId2"/>
        <a:stretch>
          <a:fillRect/>
        </a:stretch>
      </xdr:blipFill>
      <xdr:spPr>
        <a:xfrm>
          <a:off x="10375900" y="6883400"/>
          <a:ext cx="1117600" cy="393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215900</xdr:rowOff>
    </xdr:from>
    <xdr:to>
      <xdr:col>1</xdr:col>
      <xdr:colOff>3044825</xdr:colOff>
      <xdr:row>1</xdr:row>
      <xdr:rowOff>508000</xdr:rowOff>
    </xdr:to>
    <xdr:pic>
      <xdr:nvPicPr>
        <xdr:cNvPr id="6" name="Picture 5" descr="clip_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215900"/>
          <a:ext cx="3327400" cy="889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127001</xdr:colOff>
      <xdr:row>0</xdr:row>
      <xdr:rowOff>220132</xdr:rowOff>
    </xdr:from>
    <xdr:to>
      <xdr:col>2</xdr:col>
      <xdr:colOff>969434</xdr:colOff>
      <xdr:row>1</xdr:row>
      <xdr:rowOff>512232</xdr:rowOff>
    </xdr:to>
    <xdr:pic>
      <xdr:nvPicPr>
        <xdr:cNvPr id="4" name="Picture 3" descr="clip_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1" y="220132"/>
          <a:ext cx="3331633" cy="889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127000</xdr:colOff>
      <xdr:row>0</xdr:row>
      <xdr:rowOff>215900</xdr:rowOff>
    </xdr:from>
    <xdr:to>
      <xdr:col>0</xdr:col>
      <xdr:colOff>3454400</xdr:colOff>
      <xdr:row>1</xdr:row>
      <xdr:rowOff>520700</xdr:rowOff>
    </xdr:to>
    <xdr:pic>
      <xdr:nvPicPr>
        <xdr:cNvPr id="2" name="Picture 1" descr="clip_image0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215900"/>
          <a:ext cx="3327400" cy="8858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127000</xdr:colOff>
      <xdr:row>0</xdr:row>
      <xdr:rowOff>215900</xdr:rowOff>
    </xdr:from>
    <xdr:to>
      <xdr:col>0</xdr:col>
      <xdr:colOff>3454400</xdr:colOff>
      <xdr:row>1</xdr:row>
      <xdr:rowOff>520700</xdr:rowOff>
    </xdr:to>
    <xdr:pic>
      <xdr:nvPicPr>
        <xdr:cNvPr id="2049" name="Picture 1" descr="clip_image0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215900"/>
          <a:ext cx="3327400" cy="889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creativecommons.org/licenses/by-nd/4.0/" TargetMode="External"/><Relationship Id="rId4" Type="http://schemas.openxmlformats.org/officeDocument/2006/relationships/hyperlink" Target="http://creativecommons.org/licenses/by-nd/4.0/" TargetMode="External"/><Relationship Id="rId5" Type="http://schemas.openxmlformats.org/officeDocument/2006/relationships/hyperlink" Target="http://creativecommons.org/licenses/by-nd/4.0/" TargetMode="External"/><Relationship Id="rId6" Type="http://schemas.openxmlformats.org/officeDocument/2006/relationships/hyperlink" Target="http://creativecommons.org/licenses/by-nd/4.0/" TargetMode="External"/><Relationship Id="rId7" Type="http://schemas.openxmlformats.org/officeDocument/2006/relationships/drawing" Target="../drawings/drawing1.xml"/><Relationship Id="rId1" Type="http://schemas.openxmlformats.org/officeDocument/2006/relationships/hyperlink" Target="http://creativecommons.org/licenses/by-nd/4.0/" TargetMode="External"/><Relationship Id="rId2" Type="http://schemas.openxmlformats.org/officeDocument/2006/relationships/hyperlink" Target="http://creativecommons.org/licenses/by-nd/4.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workbookViewId="0">
      <selection activeCell="B7" sqref="B7:J7"/>
    </sheetView>
  </sheetViews>
  <sheetFormatPr baseColWidth="10" defaultColWidth="11" defaultRowHeight="16" x14ac:dyDescent="0.2"/>
  <cols>
    <col min="1" max="1" width="5.33203125" customWidth="1"/>
    <col min="2" max="2" width="19.6640625" customWidth="1"/>
    <col min="3" max="3" width="42.6640625" customWidth="1"/>
    <col min="5" max="5" width="15.6640625" customWidth="1"/>
    <col min="6" max="6" width="2.83203125" customWidth="1"/>
    <col min="7" max="7" width="28.83203125" customWidth="1"/>
    <col min="11" max="11" width="15.5" customWidth="1"/>
  </cols>
  <sheetData>
    <row r="1" spans="1:11" ht="47" customHeight="1" x14ac:dyDescent="0.3">
      <c r="A1" s="45"/>
      <c r="B1" s="48"/>
      <c r="C1" s="48"/>
      <c r="D1" s="148" t="s">
        <v>177</v>
      </c>
      <c r="E1" s="148"/>
      <c r="F1" s="148"/>
      <c r="G1" s="148"/>
      <c r="H1" s="148"/>
      <c r="I1" s="148"/>
      <c r="J1" s="48"/>
      <c r="K1" s="48"/>
    </row>
    <row r="2" spans="1:11" ht="51" customHeight="1" x14ac:dyDescent="0.2">
      <c r="A2" s="45"/>
      <c r="B2" s="48"/>
      <c r="C2" s="48"/>
      <c r="D2" s="149" t="s">
        <v>178</v>
      </c>
      <c r="E2" s="149"/>
      <c r="F2" s="149"/>
      <c r="G2" s="149"/>
      <c r="H2" s="149"/>
      <c r="I2" s="149"/>
      <c r="J2" s="48"/>
      <c r="K2" s="48"/>
    </row>
    <row r="3" spans="1:11" ht="34" customHeight="1" x14ac:dyDescent="0.35">
      <c r="A3" s="47"/>
      <c r="B3" s="59" t="s">
        <v>176</v>
      </c>
      <c r="C3" s="47"/>
      <c r="D3" s="47"/>
      <c r="E3" s="47"/>
      <c r="F3" s="47"/>
      <c r="G3" s="47"/>
      <c r="H3" s="47"/>
      <c r="I3" s="47"/>
      <c r="J3" s="47"/>
      <c r="K3" s="47"/>
    </row>
    <row r="4" spans="1:11" ht="21" customHeight="1" x14ac:dyDescent="0.2">
      <c r="A4" s="21"/>
      <c r="B4" s="150" t="s">
        <v>485</v>
      </c>
      <c r="C4" s="150"/>
      <c r="D4" s="150"/>
      <c r="E4" s="150"/>
      <c r="F4" s="150"/>
      <c r="G4" s="150"/>
      <c r="H4" s="150"/>
      <c r="I4" s="150"/>
      <c r="J4" s="150"/>
      <c r="K4" s="21"/>
    </row>
    <row r="5" spans="1:11" ht="29" customHeight="1" x14ac:dyDescent="0.2">
      <c r="A5" s="21"/>
      <c r="B5" s="150"/>
      <c r="C5" s="150"/>
      <c r="D5" s="150"/>
      <c r="E5" s="150"/>
      <c r="F5" s="150"/>
      <c r="G5" s="150"/>
      <c r="H5" s="150"/>
      <c r="I5" s="150"/>
      <c r="J5" s="150"/>
      <c r="K5" s="21"/>
    </row>
    <row r="6" spans="1:11" ht="114" customHeight="1" x14ac:dyDescent="0.25">
      <c r="A6" s="21"/>
      <c r="B6" s="152" t="s">
        <v>612</v>
      </c>
      <c r="C6" s="152"/>
      <c r="D6" s="152"/>
      <c r="E6" s="152"/>
      <c r="F6" s="152"/>
      <c r="G6" s="152"/>
      <c r="H6" s="152"/>
      <c r="I6" s="152"/>
      <c r="J6" s="152"/>
      <c r="K6" s="21"/>
    </row>
    <row r="7" spans="1:11" ht="73" customHeight="1" x14ac:dyDescent="0.25">
      <c r="A7" s="21"/>
      <c r="B7" s="155" t="s">
        <v>179</v>
      </c>
      <c r="C7" s="155"/>
      <c r="D7" s="155"/>
      <c r="E7" s="155"/>
      <c r="F7" s="155"/>
      <c r="G7" s="155"/>
      <c r="H7" s="155"/>
      <c r="I7" s="155"/>
      <c r="J7" s="155"/>
      <c r="K7" s="21"/>
    </row>
    <row r="8" spans="1:11" s="29" customFormat="1" ht="44" customHeight="1" x14ac:dyDescent="0.25">
      <c r="A8" s="60"/>
      <c r="B8" s="153" t="s">
        <v>180</v>
      </c>
      <c r="C8" s="153"/>
      <c r="D8" s="153"/>
      <c r="E8" s="153"/>
      <c r="F8" s="153"/>
      <c r="G8" s="153"/>
      <c r="H8" s="153"/>
      <c r="I8" s="153"/>
      <c r="J8" s="153"/>
      <c r="K8" s="61"/>
    </row>
    <row r="9" spans="1:11" s="29" customFormat="1" ht="44" customHeight="1" x14ac:dyDescent="0.25">
      <c r="A9" s="60"/>
      <c r="B9" s="153" t="s">
        <v>181</v>
      </c>
      <c r="C9" s="153"/>
      <c r="D9" s="153"/>
      <c r="E9" s="153"/>
      <c r="F9" s="153"/>
      <c r="G9" s="153"/>
      <c r="H9" s="153"/>
      <c r="I9" s="153"/>
      <c r="J9" s="153"/>
      <c r="K9" s="61"/>
    </row>
    <row r="10" spans="1:11" x14ac:dyDescent="0.2">
      <c r="A10" s="23"/>
      <c r="B10" s="28"/>
      <c r="C10" s="28"/>
      <c r="D10" s="28"/>
      <c r="E10" s="28"/>
      <c r="F10" s="21"/>
      <c r="G10" s="58"/>
      <c r="H10" s="58"/>
      <c r="I10" s="58"/>
      <c r="J10" s="58"/>
      <c r="K10" s="58"/>
    </row>
    <row r="11" spans="1:11" x14ac:dyDescent="0.2">
      <c r="A11" s="25"/>
      <c r="B11" s="28"/>
      <c r="C11" s="28"/>
      <c r="D11" s="28"/>
      <c r="E11" s="28"/>
      <c r="F11" s="21"/>
      <c r="G11" s="21"/>
      <c r="H11" s="156"/>
      <c r="I11" s="156"/>
      <c r="J11" s="156"/>
      <c r="K11" s="156"/>
    </row>
    <row r="12" spans="1:11" x14ac:dyDescent="0.2">
      <c r="A12" s="25"/>
      <c r="B12" s="28"/>
      <c r="C12" s="28"/>
      <c r="D12" s="28"/>
      <c r="E12" s="28"/>
      <c r="F12" s="21"/>
      <c r="G12" s="21"/>
      <c r="H12" s="21"/>
      <c r="I12" s="21"/>
      <c r="J12" s="21"/>
      <c r="K12" s="21"/>
    </row>
    <row r="13" spans="1:11" x14ac:dyDescent="0.2">
      <c r="A13" s="25"/>
      <c r="B13" s="28"/>
      <c r="C13" s="28"/>
      <c r="D13" s="28"/>
      <c r="E13" s="28"/>
      <c r="F13" s="21"/>
      <c r="G13" s="21"/>
      <c r="H13" s="21"/>
      <c r="I13" s="21"/>
      <c r="J13" s="21"/>
      <c r="K13" s="21"/>
    </row>
    <row r="14" spans="1:11" x14ac:dyDescent="0.2">
      <c r="A14" s="25"/>
      <c r="B14" s="28"/>
      <c r="C14" s="28"/>
      <c r="D14" s="28"/>
      <c r="E14" s="28"/>
      <c r="F14" s="21"/>
      <c r="G14" s="21"/>
      <c r="H14" s="21"/>
      <c r="I14" s="21"/>
      <c r="J14" s="21"/>
      <c r="K14" s="21"/>
    </row>
    <row r="15" spans="1:11" ht="16" customHeight="1" x14ac:dyDescent="0.2">
      <c r="A15" s="25"/>
      <c r="B15" s="28"/>
      <c r="C15" s="154" t="s">
        <v>182</v>
      </c>
      <c r="D15" s="28"/>
      <c r="E15" s="28"/>
      <c r="F15" s="21"/>
      <c r="G15" s="151" t="s">
        <v>146</v>
      </c>
      <c r="H15" s="151"/>
      <c r="I15" s="21"/>
      <c r="J15" s="21"/>
      <c r="K15" s="21"/>
    </row>
    <row r="16" spans="1:11" ht="16" customHeight="1" x14ac:dyDescent="0.2">
      <c r="A16" s="25"/>
      <c r="B16" s="28"/>
      <c r="C16" s="154"/>
      <c r="D16" s="28"/>
      <c r="E16" s="28"/>
      <c r="F16" s="21"/>
      <c r="G16" s="151"/>
      <c r="H16" s="151"/>
      <c r="I16" s="21"/>
      <c r="J16" s="21"/>
      <c r="K16" s="21"/>
    </row>
    <row r="17" spans="1:11" ht="15" customHeight="1" x14ac:dyDescent="0.2">
      <c r="A17" s="25"/>
      <c r="B17" s="28"/>
      <c r="C17" s="154"/>
      <c r="D17" s="28"/>
      <c r="E17" s="28"/>
      <c r="F17" s="21"/>
      <c r="G17" s="151"/>
      <c r="H17" s="151"/>
      <c r="I17" s="21"/>
      <c r="J17" s="21"/>
      <c r="K17" s="21"/>
    </row>
    <row r="18" spans="1:11" x14ac:dyDescent="0.2">
      <c r="A18" s="25"/>
      <c r="B18" s="28"/>
      <c r="C18" s="28"/>
      <c r="D18" s="28"/>
      <c r="E18" s="28"/>
      <c r="F18" s="21"/>
      <c r="G18" s="21"/>
      <c r="H18" s="21"/>
      <c r="I18" s="21"/>
      <c r="J18" s="21"/>
      <c r="K18" s="21"/>
    </row>
    <row r="19" spans="1:11" x14ac:dyDescent="0.2">
      <c r="A19" s="46"/>
      <c r="B19" s="28"/>
      <c r="C19" s="28"/>
      <c r="D19" s="28"/>
      <c r="E19" s="28"/>
      <c r="F19" s="21"/>
      <c r="G19" s="21"/>
      <c r="H19" s="21"/>
      <c r="I19" s="21"/>
      <c r="J19" s="21"/>
      <c r="K19" s="21"/>
    </row>
    <row r="20" spans="1:11" x14ac:dyDescent="0.2">
      <c r="A20" s="46"/>
      <c r="B20" s="28"/>
      <c r="C20" s="28"/>
      <c r="D20" s="28"/>
      <c r="E20" s="28"/>
      <c r="F20" s="21"/>
      <c r="G20" s="21"/>
      <c r="H20" s="21"/>
      <c r="I20" s="21"/>
      <c r="J20" s="21"/>
      <c r="K20" s="21"/>
    </row>
    <row r="21" spans="1:11" x14ac:dyDescent="0.2">
      <c r="A21" s="21"/>
      <c r="B21" s="21"/>
      <c r="C21" s="21"/>
      <c r="D21" s="21"/>
      <c r="E21" s="21"/>
      <c r="F21" s="21"/>
      <c r="G21" s="21"/>
      <c r="H21" s="21"/>
      <c r="I21" s="21"/>
      <c r="J21" s="21"/>
      <c r="K21" s="21"/>
    </row>
    <row r="22" spans="1:11" ht="60" customHeight="1" x14ac:dyDescent="0.2">
      <c r="A22" s="21"/>
      <c r="B22" s="21"/>
      <c r="C22" s="21"/>
      <c r="D22" s="21"/>
      <c r="E22" s="21"/>
      <c r="F22" s="21"/>
      <c r="G22" s="21"/>
      <c r="H22" s="21"/>
      <c r="I22" s="21"/>
      <c r="J22" s="21"/>
      <c r="K22" s="21"/>
    </row>
    <row r="23" spans="1:11" ht="20" customHeight="1" x14ac:dyDescent="0.2">
      <c r="B23" s="21"/>
      <c r="C23" s="21"/>
      <c r="D23" s="21"/>
      <c r="E23" s="21"/>
      <c r="F23" s="21"/>
      <c r="G23" s="21"/>
      <c r="H23" s="21"/>
      <c r="I23" s="21"/>
      <c r="J23" s="21"/>
      <c r="K23" s="21"/>
    </row>
    <row r="24" spans="1:11" x14ac:dyDescent="0.2">
      <c r="B24" s="21"/>
      <c r="C24" s="21"/>
      <c r="D24" s="21"/>
      <c r="E24" s="21"/>
      <c r="F24" s="21"/>
      <c r="G24" s="21"/>
      <c r="H24" s="21"/>
      <c r="I24" s="21"/>
      <c r="J24" s="21"/>
      <c r="K24" s="21"/>
    </row>
    <row r="25" spans="1:11" ht="15" customHeight="1" x14ac:dyDescent="0.2">
      <c r="B25" s="21"/>
      <c r="C25" s="21"/>
      <c r="D25" s="21"/>
      <c r="E25" s="21"/>
      <c r="F25" s="21"/>
      <c r="G25" s="21"/>
      <c r="H25" s="21"/>
      <c r="I25" s="21"/>
      <c r="J25" s="21"/>
      <c r="K25" s="21"/>
    </row>
    <row r="26" spans="1:11" x14ac:dyDescent="0.2">
      <c r="B26" s="21"/>
      <c r="C26" s="21"/>
      <c r="D26" s="21"/>
      <c r="E26" s="21"/>
      <c r="F26" s="21"/>
      <c r="G26" s="21"/>
      <c r="H26" s="21"/>
      <c r="I26" s="21"/>
      <c r="J26" s="21"/>
      <c r="K26" s="21"/>
    </row>
    <row r="27" spans="1:11" x14ac:dyDescent="0.2">
      <c r="B27" s="21"/>
      <c r="C27" s="21"/>
      <c r="D27" s="21"/>
      <c r="E27" s="21"/>
      <c r="F27" s="21"/>
      <c r="G27" s="21"/>
      <c r="H27" s="21"/>
      <c r="I27" s="21"/>
      <c r="J27" s="21"/>
      <c r="K27" s="21"/>
    </row>
    <row r="28" spans="1:11" x14ac:dyDescent="0.2">
      <c r="B28" s="21"/>
      <c r="C28" s="21"/>
      <c r="D28" s="21"/>
      <c r="E28" s="21"/>
      <c r="F28" s="21"/>
      <c r="G28" s="21"/>
      <c r="H28" s="21"/>
      <c r="I28" s="21"/>
      <c r="J28" s="21"/>
      <c r="K28" s="21"/>
    </row>
    <row r="45" ht="15" customHeight="1" x14ac:dyDescent="0.2"/>
    <row r="76" ht="15" customHeight="1" x14ac:dyDescent="0.2"/>
  </sheetData>
  <sheetProtection password="C46A" sheet="1" objects="1" scenarios="1"/>
  <mergeCells count="10">
    <mergeCell ref="D1:I1"/>
    <mergeCell ref="D2:I2"/>
    <mergeCell ref="B4:J5"/>
    <mergeCell ref="G15:H17"/>
    <mergeCell ref="B6:J6"/>
    <mergeCell ref="B8:J8"/>
    <mergeCell ref="C15:C17"/>
    <mergeCell ref="B7:J7"/>
    <mergeCell ref="B9:J9"/>
    <mergeCell ref="H11:K11"/>
  </mergeCells>
  <hyperlinks>
    <hyperlink ref="G15" r:id="rId1"/>
    <hyperlink ref="H15" r:id="rId2" display="http://creativecommons.org/licenses/by-nd/4.0/"/>
    <hyperlink ref="G16" r:id="rId3" display="http://creativecommons.org/licenses/by-nd/4.0/"/>
    <hyperlink ref="H16" r:id="rId4" display="http://creativecommons.org/licenses/by-nd/4.0/"/>
    <hyperlink ref="G17" r:id="rId5" display="http://creativecommons.org/licenses/by-nd/4.0/"/>
    <hyperlink ref="H17" r:id="rId6" display="http://creativecommons.org/licenses/by-nd/4.0/"/>
  </hyperlinks>
  <pageMargins left="0.75" right="0.75" top="1" bottom="1" header="0.5" footer="0.5"/>
  <pageSetup paperSize="9" orientation="portrait" horizontalDpi="4294967292" verticalDpi="4294967292"/>
  <drawing r:id="rId7"/>
  <extLst>
    <ext xmlns:x14="http://schemas.microsoft.com/office/spreadsheetml/2009/9/main" uri="{CCE6A557-97BC-4b89-ADB6-D9C93CAAB3DF}">
      <x14:dataValidations xmlns:xm="http://schemas.microsoft.com/office/excel/2006/main" count="2">
        <x14:dataValidation type="list" allowBlank="1" showInputMessage="1" showErrorMessage="1">
          <x14:formula1>
            <xm:f>Sources!$B$1:$B$5</xm:f>
          </x14:formula1>
          <xm:sqref>E10:E20</xm:sqref>
        </x14:dataValidation>
        <x14:dataValidation type="list" allowBlank="1" showInputMessage="1" showErrorMessage="1">
          <x14:formula1>
            <xm:f>Sources!$B$7:$B$8</xm:f>
          </x14:formula1>
          <xm:sqref>D10:D20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topLeftCell="A6" workbookViewId="0">
      <selection activeCell="G20" sqref="G20:J21"/>
    </sheetView>
  </sheetViews>
  <sheetFormatPr baseColWidth="10" defaultColWidth="10.83203125" defaultRowHeight="16" x14ac:dyDescent="0.2"/>
  <cols>
    <col min="1" max="1" width="5.33203125" style="64" customWidth="1"/>
    <col min="2" max="2" width="63.33203125" style="64" customWidth="1"/>
    <col min="3" max="3" width="10.83203125" style="64"/>
    <col min="4" max="4" width="15.6640625" style="64" customWidth="1"/>
    <col min="5" max="5" width="2.83203125" style="64" customWidth="1"/>
    <col min="6" max="6" width="28.83203125" style="64" customWidth="1"/>
    <col min="7" max="9" width="10.83203125" style="64"/>
    <col min="10" max="10" width="18.33203125" style="64" customWidth="1"/>
    <col min="11" max="11" width="34" style="64" customWidth="1"/>
    <col min="12" max="16384" width="10.83203125" style="64"/>
  </cols>
  <sheetData>
    <row r="1" spans="1:11" ht="47" customHeight="1" x14ac:dyDescent="0.3">
      <c r="A1" s="62"/>
      <c r="B1" s="63"/>
      <c r="C1" s="148" t="s">
        <v>177</v>
      </c>
      <c r="D1" s="148"/>
      <c r="E1" s="148"/>
      <c r="F1" s="148"/>
      <c r="G1" s="148"/>
      <c r="H1" s="148"/>
      <c r="I1" s="63"/>
      <c r="J1" s="63"/>
      <c r="K1" s="62"/>
    </row>
    <row r="2" spans="1:11" ht="51" customHeight="1" x14ac:dyDescent="0.3">
      <c r="A2" s="62"/>
      <c r="B2" s="63"/>
      <c r="C2" s="159" t="s">
        <v>183</v>
      </c>
      <c r="D2" s="159"/>
      <c r="E2" s="159"/>
      <c r="F2" s="159"/>
      <c r="G2" s="159"/>
      <c r="H2" s="159"/>
      <c r="I2" s="63"/>
      <c r="J2" s="63"/>
      <c r="K2" s="62"/>
    </row>
    <row r="3" spans="1:11" ht="34" customHeight="1" x14ac:dyDescent="0.3">
      <c r="A3" s="65"/>
      <c r="B3" s="65"/>
      <c r="C3" s="65"/>
      <c r="D3" s="65"/>
      <c r="E3" s="65"/>
      <c r="F3" s="65"/>
      <c r="G3" s="65"/>
      <c r="H3" s="65"/>
      <c r="I3" s="65"/>
      <c r="J3" s="65"/>
      <c r="K3" s="66"/>
    </row>
    <row r="4" spans="1:11" ht="21" customHeight="1" x14ac:dyDescent="0.2">
      <c r="A4" s="66"/>
      <c r="B4" s="157" t="s">
        <v>184</v>
      </c>
      <c r="C4" s="157"/>
      <c r="D4" s="157"/>
      <c r="E4" s="157"/>
      <c r="F4" s="157"/>
      <c r="G4" s="157"/>
      <c r="H4" s="157"/>
      <c r="I4" s="157"/>
      <c r="J4" s="66"/>
      <c r="K4" s="66"/>
    </row>
    <row r="5" spans="1:11" ht="35" customHeight="1" x14ac:dyDescent="0.2">
      <c r="A5" s="66"/>
      <c r="B5" s="157"/>
      <c r="C5" s="157"/>
      <c r="D5" s="157"/>
      <c r="E5" s="157"/>
      <c r="F5" s="157"/>
      <c r="G5" s="157"/>
      <c r="H5" s="157"/>
      <c r="I5" s="157"/>
      <c r="J5" s="66"/>
      <c r="K5" s="66"/>
    </row>
    <row r="6" spans="1:11" ht="35" customHeight="1" x14ac:dyDescent="0.35">
      <c r="A6" s="66"/>
      <c r="B6" s="157"/>
      <c r="C6" s="157"/>
      <c r="D6" s="157"/>
      <c r="E6" s="157"/>
      <c r="F6" s="157"/>
      <c r="G6" s="157"/>
      <c r="H6" s="157"/>
      <c r="I6" s="157"/>
      <c r="J6" s="66"/>
      <c r="K6" s="66"/>
    </row>
    <row r="7" spans="1:11" ht="48" customHeight="1" thickBot="1" x14ac:dyDescent="0.3">
      <c r="A7" s="66"/>
      <c r="B7" s="67" t="s">
        <v>185</v>
      </c>
      <c r="C7" s="68" t="s">
        <v>186</v>
      </c>
      <c r="D7" s="68" t="s">
        <v>187</v>
      </c>
      <c r="E7" s="69"/>
      <c r="F7" s="69"/>
      <c r="G7" s="66"/>
      <c r="H7" s="66"/>
      <c r="I7" s="66"/>
      <c r="J7" s="66"/>
      <c r="K7" s="66"/>
    </row>
    <row r="8" spans="1:11" ht="15" customHeight="1" x14ac:dyDescent="0.2">
      <c r="A8" s="70"/>
      <c r="B8" s="110" t="s">
        <v>216</v>
      </c>
      <c r="C8" s="71"/>
      <c r="D8" s="72"/>
      <c r="E8" s="66"/>
      <c r="F8" s="160" t="s">
        <v>486</v>
      </c>
      <c r="G8" s="160"/>
      <c r="H8" s="160"/>
      <c r="I8" s="160"/>
      <c r="J8" s="160"/>
      <c r="K8" s="73"/>
    </row>
    <row r="9" spans="1:11" ht="18.75" customHeight="1" x14ac:dyDescent="0.2">
      <c r="A9" s="70"/>
      <c r="B9" s="111" t="s">
        <v>188</v>
      </c>
      <c r="C9" s="80" t="s">
        <v>127</v>
      </c>
      <c r="D9" s="81" t="s">
        <v>78</v>
      </c>
      <c r="E9" s="66"/>
      <c r="F9" s="160"/>
      <c r="G9" s="160"/>
      <c r="H9" s="160"/>
      <c r="I9" s="160"/>
      <c r="J9" s="160"/>
      <c r="K9" s="73"/>
    </row>
    <row r="10" spans="1:11" ht="18.75" customHeight="1" x14ac:dyDescent="0.2">
      <c r="A10" s="70"/>
      <c r="B10" s="111" t="s">
        <v>189</v>
      </c>
      <c r="C10" s="80" t="s">
        <v>127</v>
      </c>
      <c r="D10" s="81" t="s">
        <v>78</v>
      </c>
      <c r="E10" s="66"/>
      <c r="F10" s="160"/>
      <c r="G10" s="160"/>
      <c r="H10" s="160"/>
      <c r="I10" s="160"/>
      <c r="J10" s="160"/>
      <c r="K10" s="73"/>
    </row>
    <row r="11" spans="1:11" ht="18.75" customHeight="1" x14ac:dyDescent="0.2">
      <c r="A11" s="70"/>
      <c r="B11" s="111" t="s">
        <v>190</v>
      </c>
      <c r="C11" s="80" t="s">
        <v>127</v>
      </c>
      <c r="D11" s="81" t="s">
        <v>78</v>
      </c>
      <c r="E11" s="66"/>
      <c r="F11" s="160"/>
      <c r="G11" s="160"/>
      <c r="H11" s="160"/>
      <c r="I11" s="160"/>
      <c r="J11" s="160"/>
      <c r="K11" s="73"/>
    </row>
    <row r="12" spans="1:11" ht="18.75" customHeight="1" x14ac:dyDescent="0.2">
      <c r="A12" s="70"/>
      <c r="B12" s="111" t="s">
        <v>191</v>
      </c>
      <c r="C12" s="80" t="s">
        <v>127</v>
      </c>
      <c r="D12" s="81" t="s">
        <v>78</v>
      </c>
      <c r="E12" s="66"/>
      <c r="F12" s="160"/>
      <c r="G12" s="160"/>
      <c r="H12" s="160"/>
      <c r="I12" s="160"/>
      <c r="J12" s="160"/>
      <c r="K12" s="66"/>
    </row>
    <row r="13" spans="1:11" ht="18.75" customHeight="1" x14ac:dyDescent="0.2">
      <c r="A13" s="70"/>
      <c r="B13" s="111" t="s">
        <v>192</v>
      </c>
      <c r="C13" s="80" t="s">
        <v>127</v>
      </c>
      <c r="D13" s="81" t="s">
        <v>78</v>
      </c>
      <c r="E13" s="66"/>
      <c r="F13" s="74" t="s">
        <v>210</v>
      </c>
      <c r="G13" s="74"/>
      <c r="H13" s="66"/>
      <c r="I13" s="66"/>
      <c r="J13" s="66"/>
      <c r="K13" s="66"/>
    </row>
    <row r="14" spans="1:11" ht="19" customHeight="1" x14ac:dyDescent="0.2">
      <c r="A14" s="70"/>
      <c r="B14" s="111" t="s">
        <v>193</v>
      </c>
      <c r="C14" s="80" t="s">
        <v>127</v>
      </c>
      <c r="D14" s="81" t="s">
        <v>78</v>
      </c>
      <c r="E14" s="66"/>
      <c r="F14" s="75" t="s">
        <v>211</v>
      </c>
      <c r="G14" s="158" t="s">
        <v>212</v>
      </c>
      <c r="H14" s="158"/>
      <c r="I14" s="158"/>
      <c r="J14" s="158"/>
      <c r="K14" s="76"/>
    </row>
    <row r="15" spans="1:11" ht="19.5" customHeight="1" thickBot="1" x14ac:dyDescent="0.25">
      <c r="A15" s="77"/>
      <c r="B15" s="112" t="s">
        <v>194</v>
      </c>
      <c r="C15" s="82" t="s">
        <v>127</v>
      </c>
      <c r="D15" s="83" t="s">
        <v>78</v>
      </c>
      <c r="E15" s="66"/>
      <c r="F15" s="66"/>
      <c r="G15" s="158"/>
      <c r="H15" s="158"/>
      <c r="I15" s="158"/>
      <c r="J15" s="158"/>
      <c r="K15" s="66"/>
    </row>
    <row r="16" spans="1:11" ht="18" customHeight="1" x14ac:dyDescent="0.2">
      <c r="A16" s="77"/>
      <c r="B16" s="113" t="s">
        <v>195</v>
      </c>
      <c r="C16" s="84"/>
      <c r="D16" s="85"/>
      <c r="E16" s="66"/>
      <c r="F16" s="78" t="s">
        <v>213</v>
      </c>
      <c r="G16" s="158" t="s">
        <v>488</v>
      </c>
      <c r="H16" s="158"/>
      <c r="I16" s="158"/>
      <c r="J16" s="158"/>
      <c r="K16" s="76"/>
    </row>
    <row r="17" spans="1:11" ht="18.75" customHeight="1" x14ac:dyDescent="0.2">
      <c r="A17" s="77"/>
      <c r="B17" s="114" t="s">
        <v>196</v>
      </c>
      <c r="C17" s="80" t="s">
        <v>127</v>
      </c>
      <c r="D17" s="81" t="s">
        <v>78</v>
      </c>
      <c r="E17" s="66"/>
      <c r="F17" s="66"/>
      <c r="G17" s="158"/>
      <c r="H17" s="158"/>
      <c r="I17" s="158"/>
      <c r="J17" s="158"/>
      <c r="K17" s="66"/>
    </row>
    <row r="18" spans="1:11" ht="18" customHeight="1" x14ac:dyDescent="0.2">
      <c r="A18" s="77"/>
      <c r="B18" s="114" t="s">
        <v>197</v>
      </c>
      <c r="C18" s="80" t="s">
        <v>127</v>
      </c>
      <c r="D18" s="81" t="s">
        <v>78</v>
      </c>
      <c r="E18" s="66"/>
      <c r="F18" s="78" t="s">
        <v>214</v>
      </c>
      <c r="G18" s="158" t="s">
        <v>487</v>
      </c>
      <c r="H18" s="158"/>
      <c r="I18" s="158"/>
      <c r="J18" s="158"/>
      <c r="K18" s="66"/>
    </row>
    <row r="19" spans="1:11" ht="15" customHeight="1" x14ac:dyDescent="0.2">
      <c r="A19" s="77"/>
      <c r="B19" s="114" t="s">
        <v>198</v>
      </c>
      <c r="C19" s="80" t="s">
        <v>127</v>
      </c>
      <c r="D19" s="81" t="s">
        <v>78</v>
      </c>
      <c r="E19" s="66"/>
      <c r="F19" s="66"/>
      <c r="G19" s="158"/>
      <c r="H19" s="158"/>
      <c r="I19" s="158"/>
      <c r="J19" s="158"/>
      <c r="K19" s="76"/>
    </row>
    <row r="20" spans="1:11" ht="18.75" customHeight="1" x14ac:dyDescent="0.2">
      <c r="A20" s="77"/>
      <c r="B20" s="114" t="s">
        <v>199</v>
      </c>
      <c r="C20" s="80" t="s">
        <v>127</v>
      </c>
      <c r="D20" s="81" t="s">
        <v>78</v>
      </c>
      <c r="E20" s="66"/>
      <c r="F20" s="78" t="s">
        <v>215</v>
      </c>
      <c r="G20" s="158" t="s">
        <v>489</v>
      </c>
      <c r="H20" s="158"/>
      <c r="I20" s="158"/>
      <c r="J20" s="158"/>
      <c r="K20" s="76"/>
    </row>
    <row r="21" spans="1:11" ht="18.75" customHeight="1" x14ac:dyDescent="0.2">
      <c r="A21" s="77"/>
      <c r="B21" s="114" t="s">
        <v>200</v>
      </c>
      <c r="C21" s="80" t="s">
        <v>127</v>
      </c>
      <c r="D21" s="81" t="s">
        <v>78</v>
      </c>
      <c r="E21" s="66"/>
      <c r="F21" s="66"/>
      <c r="G21" s="158"/>
      <c r="H21" s="158"/>
      <c r="I21" s="158"/>
      <c r="J21" s="158"/>
      <c r="K21" s="66"/>
    </row>
    <row r="22" spans="1:11" ht="18.75" customHeight="1" x14ac:dyDescent="0.2">
      <c r="A22" s="77"/>
      <c r="B22" s="114" t="s">
        <v>201</v>
      </c>
      <c r="C22" s="80" t="s">
        <v>127</v>
      </c>
      <c r="D22" s="81" t="s">
        <v>78</v>
      </c>
      <c r="E22" s="66"/>
      <c r="F22" s="66"/>
      <c r="G22" s="66"/>
      <c r="H22" s="66"/>
      <c r="I22" s="66"/>
      <c r="J22" s="66"/>
      <c r="K22" s="66"/>
    </row>
    <row r="23" spans="1:11" ht="18.75" customHeight="1" x14ac:dyDescent="0.2">
      <c r="A23" s="77"/>
      <c r="B23" s="114" t="s">
        <v>202</v>
      </c>
      <c r="C23" s="80" t="s">
        <v>127</v>
      </c>
      <c r="D23" s="81" t="s">
        <v>78</v>
      </c>
      <c r="E23" s="66"/>
      <c r="F23" s="66"/>
      <c r="G23" s="66"/>
      <c r="H23" s="66"/>
      <c r="I23" s="66"/>
      <c r="J23" s="66"/>
      <c r="K23" s="66"/>
    </row>
    <row r="24" spans="1:11" ht="18.75" customHeight="1" x14ac:dyDescent="0.2">
      <c r="A24" s="77"/>
      <c r="B24" s="114" t="s">
        <v>203</v>
      </c>
      <c r="C24" s="80" t="s">
        <v>127</v>
      </c>
      <c r="D24" s="81" t="s">
        <v>78</v>
      </c>
      <c r="E24" s="66"/>
      <c r="F24" s="66"/>
      <c r="G24" s="66"/>
      <c r="H24" s="66"/>
      <c r="I24" s="66"/>
      <c r="J24" s="66"/>
      <c r="K24" s="66"/>
    </row>
    <row r="25" spans="1:11" ht="18.75" customHeight="1" x14ac:dyDescent="0.2">
      <c r="A25" s="77"/>
      <c r="B25" s="114" t="s">
        <v>204</v>
      </c>
      <c r="C25" s="80" t="s">
        <v>127</v>
      </c>
      <c r="D25" s="81" t="s">
        <v>78</v>
      </c>
      <c r="E25" s="66"/>
      <c r="F25" s="66"/>
      <c r="G25" s="66"/>
      <c r="H25" s="66"/>
      <c r="I25" s="66"/>
      <c r="J25" s="66"/>
      <c r="K25" s="66"/>
    </row>
    <row r="26" spans="1:11" ht="18.75" customHeight="1" x14ac:dyDescent="0.2">
      <c r="A26" s="77"/>
      <c r="B26" s="114" t="s">
        <v>205</v>
      </c>
      <c r="C26" s="80" t="s">
        <v>127</v>
      </c>
      <c r="D26" s="81" t="s">
        <v>78</v>
      </c>
      <c r="E26" s="66"/>
      <c r="F26" s="66"/>
      <c r="G26" s="66"/>
      <c r="H26" s="66"/>
      <c r="I26" s="66"/>
      <c r="J26" s="66"/>
      <c r="K26" s="66"/>
    </row>
    <row r="27" spans="1:11" ht="18.75" customHeight="1" x14ac:dyDescent="0.2">
      <c r="A27" s="77"/>
      <c r="B27" s="114" t="s">
        <v>206</v>
      </c>
      <c r="C27" s="80" t="s">
        <v>127</v>
      </c>
      <c r="D27" s="81" t="s">
        <v>78</v>
      </c>
      <c r="E27" s="66"/>
      <c r="F27" s="66"/>
      <c r="G27" s="66"/>
      <c r="H27" s="66"/>
      <c r="I27" s="66"/>
      <c r="J27" s="66"/>
      <c r="K27" s="66"/>
    </row>
    <row r="28" spans="1:11" ht="18.75" customHeight="1" x14ac:dyDescent="0.2">
      <c r="A28" s="77"/>
      <c r="B28" s="114" t="s">
        <v>207</v>
      </c>
      <c r="C28" s="80" t="s">
        <v>127</v>
      </c>
      <c r="D28" s="81" t="s">
        <v>78</v>
      </c>
      <c r="E28" s="66"/>
      <c r="F28" s="66"/>
      <c r="G28" s="66"/>
      <c r="H28" s="66"/>
      <c r="I28" s="66"/>
      <c r="J28" s="66"/>
      <c r="K28" s="66"/>
    </row>
    <row r="29" spans="1:11" ht="18.75" customHeight="1" x14ac:dyDescent="0.2">
      <c r="A29" s="79"/>
      <c r="B29" s="114" t="s">
        <v>208</v>
      </c>
      <c r="C29" s="80" t="s">
        <v>127</v>
      </c>
      <c r="D29" s="81" t="s">
        <v>78</v>
      </c>
      <c r="E29" s="66"/>
      <c r="F29" s="66"/>
      <c r="G29" s="66"/>
      <c r="H29" s="66"/>
      <c r="I29" s="66"/>
      <c r="J29" s="66"/>
      <c r="K29" s="66"/>
    </row>
    <row r="30" spans="1:11" ht="19.5" customHeight="1" thickBot="1" x14ac:dyDescent="0.25">
      <c r="A30" s="79"/>
      <c r="B30" s="115" t="s">
        <v>209</v>
      </c>
      <c r="C30" s="82" t="s">
        <v>127</v>
      </c>
      <c r="D30" s="83" t="s">
        <v>78</v>
      </c>
      <c r="E30" s="66"/>
      <c r="F30" s="66"/>
      <c r="G30" s="66"/>
      <c r="H30" s="66"/>
      <c r="I30" s="66"/>
      <c r="J30" s="66"/>
      <c r="K30" s="66"/>
    </row>
    <row r="31" spans="1:11" x14ac:dyDescent="0.2">
      <c r="A31" s="66"/>
      <c r="B31" s="66"/>
      <c r="C31" s="66"/>
      <c r="D31" s="66"/>
      <c r="E31" s="66"/>
      <c r="F31" s="66"/>
      <c r="G31" s="66"/>
      <c r="H31" s="66"/>
      <c r="I31" s="66"/>
      <c r="J31" s="66"/>
      <c r="K31" s="66"/>
    </row>
    <row r="32" spans="1:11" ht="60" customHeight="1" x14ac:dyDescent="0.2">
      <c r="A32" s="66"/>
      <c r="B32" s="66"/>
      <c r="C32" s="66"/>
      <c r="D32" s="66"/>
      <c r="E32" s="66"/>
      <c r="F32" s="66"/>
      <c r="G32" s="66"/>
      <c r="H32" s="66"/>
      <c r="I32" s="66"/>
      <c r="J32" s="66"/>
      <c r="K32" s="66"/>
    </row>
    <row r="33" spans="2:11" ht="20" customHeight="1" x14ac:dyDescent="0.2">
      <c r="B33" s="66"/>
      <c r="C33" s="66"/>
      <c r="D33" s="66"/>
      <c r="E33" s="66"/>
      <c r="F33" s="66"/>
      <c r="G33" s="66"/>
      <c r="H33" s="66"/>
      <c r="I33" s="66"/>
      <c r="J33" s="66"/>
      <c r="K33" s="66"/>
    </row>
    <row r="34" spans="2:11" x14ac:dyDescent="0.2">
      <c r="B34" s="66"/>
      <c r="C34" s="66"/>
      <c r="D34" s="66"/>
      <c r="E34" s="66"/>
      <c r="F34" s="66"/>
      <c r="G34" s="66"/>
      <c r="H34" s="66"/>
      <c r="I34" s="66"/>
      <c r="J34" s="66"/>
      <c r="K34" s="66"/>
    </row>
    <row r="35" spans="2:11" ht="15" customHeight="1" x14ac:dyDescent="0.2">
      <c r="B35" s="66"/>
      <c r="C35" s="66"/>
      <c r="D35" s="66"/>
      <c r="E35" s="66"/>
      <c r="F35" s="66"/>
      <c r="G35" s="66"/>
      <c r="H35" s="66"/>
      <c r="I35" s="66"/>
      <c r="J35" s="66"/>
      <c r="K35" s="66"/>
    </row>
    <row r="36" spans="2:11" x14ac:dyDescent="0.2">
      <c r="B36" s="66"/>
      <c r="C36" s="66"/>
      <c r="D36" s="66"/>
      <c r="E36" s="66"/>
      <c r="F36" s="66"/>
      <c r="G36" s="66"/>
      <c r="H36" s="66"/>
      <c r="I36" s="66"/>
      <c r="J36" s="66"/>
      <c r="K36" s="66"/>
    </row>
    <row r="37" spans="2:11" x14ac:dyDescent="0.2">
      <c r="B37" s="66"/>
      <c r="C37" s="66"/>
      <c r="D37" s="66"/>
      <c r="E37" s="66"/>
      <c r="F37" s="66"/>
      <c r="G37" s="66"/>
      <c r="H37" s="66"/>
      <c r="I37" s="66"/>
      <c r="J37" s="66"/>
      <c r="K37" s="66"/>
    </row>
    <row r="38" spans="2:11" x14ac:dyDescent="0.2">
      <c r="B38" s="66"/>
      <c r="C38" s="66"/>
      <c r="D38" s="66"/>
      <c r="E38" s="66"/>
      <c r="F38" s="66"/>
      <c r="G38" s="66"/>
      <c r="H38" s="66"/>
      <c r="I38" s="66"/>
      <c r="J38" s="66"/>
      <c r="K38" s="66"/>
    </row>
    <row r="55" ht="15" customHeight="1" x14ac:dyDescent="0.2"/>
    <row r="86" ht="15" customHeight="1" x14ac:dyDescent="0.2"/>
  </sheetData>
  <mergeCells count="9">
    <mergeCell ref="B6:I6"/>
    <mergeCell ref="G18:J19"/>
    <mergeCell ref="G20:J21"/>
    <mergeCell ref="G14:J15"/>
    <mergeCell ref="C1:H1"/>
    <mergeCell ref="C2:H2"/>
    <mergeCell ref="G16:J17"/>
    <mergeCell ref="B4:I5"/>
    <mergeCell ref="F8:J12"/>
  </mergeCells>
  <conditionalFormatting sqref="D9:D15 D17:D30">
    <cfRule type="expression" dxfId="66" priority="1">
      <formula>$C9="No"</formula>
    </cfRule>
  </conditionalFormatting>
  <pageMargins left="0.75" right="0.75" top="1" bottom="1" header="0.5" footer="0.5"/>
  <pageSetup paperSize="9" orientation="portrait" horizontalDpi="4294967292" verticalDpi="4294967292"/>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Sources!$B$7:$B$8</xm:f>
          </x14:formula1>
          <xm:sqref>C9:C15 C17:C30</xm:sqref>
        </x14:dataValidation>
        <x14:dataValidation type="list" allowBlank="1" showInputMessage="1" showErrorMessage="1">
          <x14:formula1>
            <xm:f>Sources!$B$1:$B$5</xm:f>
          </x14:formula1>
          <xm:sqref>D9:D15 D17:D30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0"/>
  <sheetViews>
    <sheetView topLeftCell="C1" zoomScale="120" zoomScaleNormal="120" workbookViewId="0">
      <pane ySplit="3" topLeftCell="A4" activePane="bottomLeft" state="frozenSplit"/>
      <selection pane="bottomLeft" activeCell="I3" sqref="I3"/>
    </sheetView>
  </sheetViews>
  <sheetFormatPr baseColWidth="10" defaultColWidth="11" defaultRowHeight="19" x14ac:dyDescent="0.2"/>
  <cols>
    <col min="1" max="1" width="18.83203125" style="98" customWidth="1"/>
    <col min="2" max="3" width="13.83203125" style="98" customWidth="1"/>
    <col min="4" max="4" width="34.6640625" style="99" customWidth="1"/>
    <col min="5" max="5" width="14.5" style="100" customWidth="1"/>
    <col min="6" max="6" width="59.1640625" style="99" customWidth="1"/>
    <col min="7" max="7" width="14" style="101" customWidth="1"/>
    <col min="8" max="8" width="21.83203125" style="102" customWidth="1"/>
    <col min="9" max="9" width="24.1640625" style="102" customWidth="1"/>
    <col min="10" max="10" width="17.33203125" style="8" customWidth="1"/>
    <col min="11" max="11" width="14.6640625" style="8" customWidth="1"/>
    <col min="12" max="12" width="16.83203125" style="8" customWidth="1"/>
    <col min="13" max="13" width="24" style="8" customWidth="1"/>
    <col min="14" max="15" width="11" style="8" customWidth="1"/>
    <col min="16" max="16384" width="11" style="8"/>
  </cols>
  <sheetData>
    <row r="1" spans="1:14" customFormat="1" ht="47" customHeight="1" x14ac:dyDescent="0.3">
      <c r="A1" s="62"/>
      <c r="B1" s="63"/>
      <c r="C1" s="63"/>
      <c r="D1" s="245" t="s">
        <v>217</v>
      </c>
      <c r="E1" s="245"/>
      <c r="F1" s="245"/>
      <c r="G1" s="86"/>
      <c r="H1" s="246" t="s">
        <v>456</v>
      </c>
      <c r="I1" s="86"/>
      <c r="J1" s="48"/>
      <c r="K1" s="48"/>
      <c r="L1" s="45"/>
    </row>
    <row r="2" spans="1:14" customFormat="1" ht="83.25" customHeight="1" thickBot="1" x14ac:dyDescent="0.25">
      <c r="A2" s="62"/>
      <c r="B2" s="63"/>
      <c r="C2" s="63"/>
      <c r="D2" s="159" t="s">
        <v>218</v>
      </c>
      <c r="E2" s="159"/>
      <c r="F2" s="159"/>
      <c r="G2" s="87"/>
      <c r="H2" s="247"/>
      <c r="I2" s="87"/>
      <c r="J2" s="48"/>
      <c r="K2" s="48"/>
      <c r="L2" s="45"/>
    </row>
    <row r="3" spans="1:14" s="107" customFormat="1" ht="32" customHeight="1" thickBot="1" x14ac:dyDescent="0.25">
      <c r="A3" s="103" t="s">
        <v>219</v>
      </c>
      <c r="B3" s="104" t="s">
        <v>220</v>
      </c>
      <c r="C3" s="104" t="s">
        <v>221</v>
      </c>
      <c r="D3" s="104" t="s">
        <v>222</v>
      </c>
      <c r="E3" s="105" t="s">
        <v>223</v>
      </c>
      <c r="F3" s="104" t="s">
        <v>224</v>
      </c>
      <c r="G3" s="104" t="s">
        <v>225</v>
      </c>
      <c r="H3" s="104" t="s">
        <v>226</v>
      </c>
      <c r="I3" s="106" t="s">
        <v>227</v>
      </c>
      <c r="N3" s="108"/>
    </row>
    <row r="4" spans="1:14" ht="31" customHeight="1" thickBot="1" x14ac:dyDescent="0.35">
      <c r="A4" s="252" t="s">
        <v>216</v>
      </c>
      <c r="B4" s="253"/>
      <c r="C4" s="253"/>
      <c r="D4" s="253"/>
      <c r="E4" s="253"/>
      <c r="F4" s="253"/>
      <c r="G4" s="253"/>
      <c r="H4" s="253"/>
      <c r="I4" s="254"/>
    </row>
    <row r="5" spans="1:14" ht="94.5" customHeight="1" x14ac:dyDescent="0.2">
      <c r="A5" s="224" t="s">
        <v>188</v>
      </c>
      <c r="B5" s="233" t="s">
        <v>228</v>
      </c>
      <c r="C5" s="223" t="s">
        <v>82</v>
      </c>
      <c r="D5" s="248" t="s">
        <v>229</v>
      </c>
      <c r="E5" s="88" t="s">
        <v>83</v>
      </c>
      <c r="F5" s="136" t="s">
        <v>583</v>
      </c>
      <c r="G5" s="229" t="s">
        <v>78</v>
      </c>
      <c r="H5" s="167"/>
      <c r="I5" s="170"/>
      <c r="N5" s="12" t="str">
        <f>'2. Alcance y metas de procesos'!C9</f>
        <v>Yes</v>
      </c>
    </row>
    <row r="6" spans="1:14" ht="112" x14ac:dyDescent="0.2">
      <c r="A6" s="225"/>
      <c r="B6" s="234"/>
      <c r="C6" s="219"/>
      <c r="D6" s="249"/>
      <c r="E6" s="89" t="s">
        <v>250</v>
      </c>
      <c r="F6" s="137" t="s">
        <v>584</v>
      </c>
      <c r="G6" s="230"/>
      <c r="H6" s="168"/>
      <c r="I6" s="171"/>
      <c r="N6" s="8" t="str">
        <f>N5</f>
        <v>Yes</v>
      </c>
    </row>
    <row r="7" spans="1:14" ht="161" thickBot="1" x14ac:dyDescent="0.25">
      <c r="A7" s="226"/>
      <c r="B7" s="235"/>
      <c r="C7" s="228"/>
      <c r="D7" s="259"/>
      <c r="E7" s="90" t="s">
        <v>251</v>
      </c>
      <c r="F7" s="137" t="s">
        <v>490</v>
      </c>
      <c r="G7" s="244"/>
      <c r="H7" s="169"/>
      <c r="I7" s="172"/>
      <c r="N7" s="8" t="str">
        <f>N5</f>
        <v>Yes</v>
      </c>
    </row>
    <row r="8" spans="1:14" ht="47.25" customHeight="1" x14ac:dyDescent="0.2">
      <c r="A8" s="212" t="s">
        <v>81</v>
      </c>
      <c r="B8" s="236" t="s">
        <v>230</v>
      </c>
      <c r="C8" s="238" t="s">
        <v>84</v>
      </c>
      <c r="D8" s="258" t="s">
        <v>231</v>
      </c>
      <c r="E8" s="88" t="s">
        <v>83</v>
      </c>
      <c r="F8" s="138" t="s">
        <v>585</v>
      </c>
      <c r="G8" s="251" t="s">
        <v>78</v>
      </c>
      <c r="H8" s="178"/>
      <c r="I8" s="180"/>
      <c r="N8" s="8" t="str">
        <f>N5</f>
        <v>Yes</v>
      </c>
    </row>
    <row r="9" spans="1:14" ht="48" x14ac:dyDescent="0.2">
      <c r="A9" s="213"/>
      <c r="B9" s="234"/>
      <c r="C9" s="239"/>
      <c r="D9" s="249"/>
      <c r="E9" s="89" t="s">
        <v>250</v>
      </c>
      <c r="F9" s="137" t="s">
        <v>252</v>
      </c>
      <c r="G9" s="230"/>
      <c r="H9" s="168"/>
      <c r="I9" s="171"/>
      <c r="N9" s="8" t="str">
        <f>N5</f>
        <v>Yes</v>
      </c>
    </row>
    <row r="10" spans="1:14" ht="81" thickBot="1" x14ac:dyDescent="0.25">
      <c r="A10" s="214"/>
      <c r="B10" s="237"/>
      <c r="C10" s="240"/>
      <c r="D10" s="250"/>
      <c r="E10" s="90" t="s">
        <v>251</v>
      </c>
      <c r="F10" s="139" t="s">
        <v>253</v>
      </c>
      <c r="G10" s="231"/>
      <c r="H10" s="179"/>
      <c r="I10" s="181"/>
      <c r="N10" s="8" t="str">
        <f>N5</f>
        <v>Yes</v>
      </c>
    </row>
    <row r="11" spans="1:14" ht="63" customHeight="1" x14ac:dyDescent="0.2">
      <c r="A11" s="224" t="s">
        <v>189</v>
      </c>
      <c r="B11" s="222" t="s">
        <v>232</v>
      </c>
      <c r="C11" s="223" t="s">
        <v>85</v>
      </c>
      <c r="D11" s="248" t="s">
        <v>233</v>
      </c>
      <c r="E11" s="88" t="s">
        <v>83</v>
      </c>
      <c r="F11" s="136" t="s">
        <v>586</v>
      </c>
      <c r="G11" s="229" t="s">
        <v>78</v>
      </c>
      <c r="H11" s="167"/>
      <c r="I11" s="170"/>
      <c r="N11" s="12" t="str">
        <f>'2. Alcance y metas de procesos'!C10</f>
        <v>Yes</v>
      </c>
    </row>
    <row r="12" spans="1:14" ht="128" x14ac:dyDescent="0.2">
      <c r="A12" s="225"/>
      <c r="B12" s="216"/>
      <c r="C12" s="219"/>
      <c r="D12" s="249"/>
      <c r="E12" s="89" t="s">
        <v>250</v>
      </c>
      <c r="F12" s="137" t="s">
        <v>491</v>
      </c>
      <c r="G12" s="230"/>
      <c r="H12" s="168"/>
      <c r="I12" s="171"/>
      <c r="N12" s="8" t="str">
        <f>N11</f>
        <v>Yes</v>
      </c>
    </row>
    <row r="13" spans="1:14" ht="81" thickBot="1" x14ac:dyDescent="0.25">
      <c r="A13" s="226"/>
      <c r="B13" s="217"/>
      <c r="C13" s="228"/>
      <c r="D13" s="259"/>
      <c r="E13" s="90" t="s">
        <v>251</v>
      </c>
      <c r="F13" s="140" t="s">
        <v>587</v>
      </c>
      <c r="G13" s="244"/>
      <c r="H13" s="169"/>
      <c r="I13" s="172"/>
      <c r="N13" s="8" t="str">
        <f>N11</f>
        <v>Yes</v>
      </c>
    </row>
    <row r="14" spans="1:14" ht="63" customHeight="1" x14ac:dyDescent="0.2">
      <c r="A14" s="212" t="s">
        <v>86</v>
      </c>
      <c r="B14" s="241" t="s">
        <v>234</v>
      </c>
      <c r="C14" s="218" t="s">
        <v>87</v>
      </c>
      <c r="D14" s="258" t="s">
        <v>235</v>
      </c>
      <c r="E14" s="91" t="s">
        <v>83</v>
      </c>
      <c r="F14" s="138" t="s">
        <v>492</v>
      </c>
      <c r="G14" s="251" t="s">
        <v>78</v>
      </c>
      <c r="H14" s="178"/>
      <c r="I14" s="180"/>
      <c r="N14" s="8" t="str">
        <f>N11</f>
        <v>Yes</v>
      </c>
    </row>
    <row r="15" spans="1:14" ht="96" x14ac:dyDescent="0.2">
      <c r="A15" s="213"/>
      <c r="B15" s="242"/>
      <c r="C15" s="219"/>
      <c r="D15" s="249"/>
      <c r="E15" s="89" t="s">
        <v>254</v>
      </c>
      <c r="F15" s="138" t="s">
        <v>360</v>
      </c>
      <c r="G15" s="230"/>
      <c r="H15" s="168"/>
      <c r="I15" s="171"/>
      <c r="N15" s="8" t="str">
        <f>N11</f>
        <v>Yes</v>
      </c>
    </row>
    <row r="16" spans="1:14" ht="209" thickBot="1" x14ac:dyDescent="0.25">
      <c r="A16" s="214"/>
      <c r="B16" s="243"/>
      <c r="C16" s="220"/>
      <c r="D16" s="250"/>
      <c r="E16" s="92" t="s">
        <v>251</v>
      </c>
      <c r="F16" s="138" t="s">
        <v>255</v>
      </c>
      <c r="G16" s="231"/>
      <c r="H16" s="179"/>
      <c r="I16" s="181"/>
      <c r="N16" s="8" t="str">
        <f>N11</f>
        <v>Yes</v>
      </c>
    </row>
    <row r="17" spans="1:14" ht="64" customHeight="1" x14ac:dyDescent="0.2">
      <c r="A17" s="221"/>
      <c r="B17" s="222" t="s">
        <v>232</v>
      </c>
      <c r="C17" s="223" t="s">
        <v>120</v>
      </c>
      <c r="D17" s="248" t="s">
        <v>236</v>
      </c>
      <c r="E17" s="91" t="s">
        <v>83</v>
      </c>
      <c r="F17" s="138" t="s">
        <v>256</v>
      </c>
      <c r="G17" s="229" t="s">
        <v>78</v>
      </c>
      <c r="H17" s="167"/>
      <c r="I17" s="170"/>
      <c r="N17" s="8" t="str">
        <f>N11</f>
        <v>Yes</v>
      </c>
    </row>
    <row r="18" spans="1:14" ht="80" x14ac:dyDescent="0.2">
      <c r="A18" s="213"/>
      <c r="B18" s="216"/>
      <c r="C18" s="219"/>
      <c r="D18" s="249"/>
      <c r="E18" s="89" t="s">
        <v>254</v>
      </c>
      <c r="F18" s="138" t="s">
        <v>257</v>
      </c>
      <c r="G18" s="230"/>
      <c r="H18" s="168"/>
      <c r="I18" s="171"/>
      <c r="N18" s="8" t="str">
        <f>N11</f>
        <v>Yes</v>
      </c>
    </row>
    <row r="19" spans="1:14" ht="65" thickBot="1" x14ac:dyDescent="0.25">
      <c r="A19" s="213"/>
      <c r="B19" s="217"/>
      <c r="C19" s="220"/>
      <c r="D19" s="250"/>
      <c r="E19" s="92" t="s">
        <v>251</v>
      </c>
      <c r="F19" s="138" t="s">
        <v>258</v>
      </c>
      <c r="G19" s="231"/>
      <c r="H19" s="168"/>
      <c r="I19" s="171"/>
      <c r="N19" s="8" t="str">
        <f>N11</f>
        <v>Yes</v>
      </c>
    </row>
    <row r="20" spans="1:14" ht="110.25" customHeight="1" x14ac:dyDescent="0.2">
      <c r="A20" s="213"/>
      <c r="B20" s="222" t="s">
        <v>232</v>
      </c>
      <c r="C20" s="223" t="s">
        <v>121</v>
      </c>
      <c r="D20" s="248" t="s">
        <v>237</v>
      </c>
      <c r="E20" s="91" t="s">
        <v>83</v>
      </c>
      <c r="F20" s="141" t="s">
        <v>361</v>
      </c>
      <c r="G20" s="229" t="s">
        <v>78</v>
      </c>
      <c r="H20" s="168"/>
      <c r="I20" s="171"/>
      <c r="N20" s="8" t="str">
        <f>N11</f>
        <v>Yes</v>
      </c>
    </row>
    <row r="21" spans="1:14" ht="160" x14ac:dyDescent="0.2">
      <c r="A21" s="213"/>
      <c r="B21" s="216"/>
      <c r="C21" s="219"/>
      <c r="D21" s="249"/>
      <c r="E21" s="89" t="s">
        <v>254</v>
      </c>
      <c r="F21" s="137" t="s">
        <v>493</v>
      </c>
      <c r="G21" s="230"/>
      <c r="H21" s="168"/>
      <c r="I21" s="171"/>
      <c r="N21" s="8" t="str">
        <f>N11</f>
        <v>Yes</v>
      </c>
    </row>
    <row r="22" spans="1:14" ht="145" thickBot="1" x14ac:dyDescent="0.25">
      <c r="A22" s="214"/>
      <c r="B22" s="217"/>
      <c r="C22" s="220"/>
      <c r="D22" s="250"/>
      <c r="E22" s="92" t="s">
        <v>251</v>
      </c>
      <c r="F22" s="139" t="s">
        <v>494</v>
      </c>
      <c r="G22" s="231"/>
      <c r="H22" s="179"/>
      <c r="I22" s="181"/>
      <c r="N22" s="8" t="str">
        <f>N11</f>
        <v>Yes</v>
      </c>
    </row>
    <row r="23" spans="1:14" ht="80" x14ac:dyDescent="0.2">
      <c r="A23" s="224" t="s">
        <v>190</v>
      </c>
      <c r="B23" s="222" t="s">
        <v>232</v>
      </c>
      <c r="C23" s="223" t="s">
        <v>90</v>
      </c>
      <c r="D23" s="248" t="s">
        <v>238</v>
      </c>
      <c r="E23" s="88" t="s">
        <v>83</v>
      </c>
      <c r="F23" s="136" t="s">
        <v>345</v>
      </c>
      <c r="G23" s="229" t="s">
        <v>78</v>
      </c>
      <c r="H23" s="167"/>
      <c r="I23" s="170"/>
      <c r="N23" s="12" t="str">
        <f>'2. Alcance y metas de procesos'!C11</f>
        <v>Yes</v>
      </c>
    </row>
    <row r="24" spans="1:14" ht="64" x14ac:dyDescent="0.2">
      <c r="A24" s="225"/>
      <c r="B24" s="216"/>
      <c r="C24" s="219"/>
      <c r="D24" s="249"/>
      <c r="E24" s="89" t="s">
        <v>250</v>
      </c>
      <c r="F24" s="137" t="s">
        <v>495</v>
      </c>
      <c r="G24" s="230"/>
      <c r="H24" s="168"/>
      <c r="I24" s="171"/>
      <c r="N24" s="8" t="str">
        <f>N23</f>
        <v>Yes</v>
      </c>
    </row>
    <row r="25" spans="1:14" ht="97" thickBot="1" x14ac:dyDescent="0.25">
      <c r="A25" s="232"/>
      <c r="B25" s="217"/>
      <c r="C25" s="220"/>
      <c r="D25" s="250"/>
      <c r="E25" s="90" t="s">
        <v>251</v>
      </c>
      <c r="F25" s="139" t="s">
        <v>588</v>
      </c>
      <c r="G25" s="231"/>
      <c r="H25" s="179"/>
      <c r="I25" s="181"/>
      <c r="N25" s="8" t="str">
        <f>N23</f>
        <v>Yes</v>
      </c>
    </row>
    <row r="26" spans="1:14" ht="64" x14ac:dyDescent="0.2">
      <c r="A26" s="224" t="s">
        <v>191</v>
      </c>
      <c r="B26" s="222" t="s">
        <v>239</v>
      </c>
      <c r="C26" s="223" t="s">
        <v>91</v>
      </c>
      <c r="D26" s="248" t="s">
        <v>240</v>
      </c>
      <c r="E26" s="88" t="s">
        <v>83</v>
      </c>
      <c r="F26" s="136" t="s">
        <v>589</v>
      </c>
      <c r="G26" s="229" t="s">
        <v>78</v>
      </c>
      <c r="H26" s="167"/>
      <c r="I26" s="170"/>
      <c r="N26" s="12" t="str">
        <f>'2. Alcance y metas de procesos'!C12</f>
        <v>Yes</v>
      </c>
    </row>
    <row r="27" spans="1:14" ht="160" x14ac:dyDescent="0.2">
      <c r="A27" s="225"/>
      <c r="B27" s="216"/>
      <c r="C27" s="219"/>
      <c r="D27" s="249"/>
      <c r="E27" s="89" t="s">
        <v>254</v>
      </c>
      <c r="F27" s="137" t="s">
        <v>590</v>
      </c>
      <c r="G27" s="230"/>
      <c r="H27" s="168"/>
      <c r="I27" s="171"/>
      <c r="N27" s="8" t="str">
        <f>N26</f>
        <v>Yes</v>
      </c>
    </row>
    <row r="28" spans="1:14" ht="97" thickBot="1" x14ac:dyDescent="0.25">
      <c r="A28" s="232"/>
      <c r="B28" s="217"/>
      <c r="C28" s="220"/>
      <c r="D28" s="250"/>
      <c r="E28" s="92" t="s">
        <v>251</v>
      </c>
      <c r="F28" s="139" t="s">
        <v>496</v>
      </c>
      <c r="G28" s="231"/>
      <c r="H28" s="179"/>
      <c r="I28" s="181"/>
      <c r="N28" s="13" t="str">
        <f>N26</f>
        <v>Yes</v>
      </c>
    </row>
    <row r="29" spans="1:14" ht="47.25" customHeight="1" x14ac:dyDescent="0.2">
      <c r="A29" s="221" t="s">
        <v>89</v>
      </c>
      <c r="B29" s="222" t="s">
        <v>232</v>
      </c>
      <c r="C29" s="223" t="s">
        <v>92</v>
      </c>
      <c r="D29" s="248" t="s">
        <v>241</v>
      </c>
      <c r="E29" s="88" t="s">
        <v>83</v>
      </c>
      <c r="F29" s="136" t="s">
        <v>346</v>
      </c>
      <c r="G29" s="229" t="s">
        <v>78</v>
      </c>
      <c r="H29" s="167"/>
      <c r="I29" s="170"/>
      <c r="N29" s="14" t="str">
        <f>N26</f>
        <v>Yes</v>
      </c>
    </row>
    <row r="30" spans="1:14" ht="64" x14ac:dyDescent="0.2">
      <c r="A30" s="213"/>
      <c r="B30" s="216"/>
      <c r="C30" s="219"/>
      <c r="D30" s="249"/>
      <c r="E30" s="89" t="s">
        <v>250</v>
      </c>
      <c r="F30" s="137" t="s">
        <v>347</v>
      </c>
      <c r="G30" s="230"/>
      <c r="H30" s="168"/>
      <c r="I30" s="171"/>
      <c r="N30" s="13" t="str">
        <f>N26</f>
        <v>Yes</v>
      </c>
    </row>
    <row r="31" spans="1:14" ht="65" thickBot="1" x14ac:dyDescent="0.25">
      <c r="A31" s="214"/>
      <c r="B31" s="217"/>
      <c r="C31" s="220"/>
      <c r="D31" s="250"/>
      <c r="E31" s="90" t="s">
        <v>251</v>
      </c>
      <c r="F31" s="139" t="s">
        <v>591</v>
      </c>
      <c r="G31" s="231"/>
      <c r="H31" s="179"/>
      <c r="I31" s="181"/>
      <c r="N31" s="13" t="str">
        <f>N26</f>
        <v>Yes</v>
      </c>
    </row>
    <row r="32" spans="1:14" ht="80" x14ac:dyDescent="0.2">
      <c r="A32" s="221" t="s">
        <v>89</v>
      </c>
      <c r="B32" s="222" t="s">
        <v>239</v>
      </c>
      <c r="C32" s="223" t="s">
        <v>93</v>
      </c>
      <c r="D32" s="248" t="s">
        <v>242</v>
      </c>
      <c r="E32" s="88" t="s">
        <v>83</v>
      </c>
      <c r="F32" s="136" t="s">
        <v>348</v>
      </c>
      <c r="G32" s="229" t="s">
        <v>78</v>
      </c>
      <c r="H32" s="167"/>
      <c r="I32" s="170"/>
      <c r="N32" s="14" t="str">
        <f>N26</f>
        <v>Yes</v>
      </c>
    </row>
    <row r="33" spans="1:14" ht="80" x14ac:dyDescent="0.2">
      <c r="A33" s="213"/>
      <c r="B33" s="216"/>
      <c r="C33" s="219"/>
      <c r="D33" s="249"/>
      <c r="E33" s="89" t="s">
        <v>254</v>
      </c>
      <c r="F33" s="137" t="s">
        <v>349</v>
      </c>
      <c r="G33" s="230"/>
      <c r="H33" s="168"/>
      <c r="I33" s="171"/>
      <c r="N33" s="13" t="str">
        <f>N26</f>
        <v>Yes</v>
      </c>
    </row>
    <row r="34" spans="1:14" ht="65" thickBot="1" x14ac:dyDescent="0.25">
      <c r="A34" s="214"/>
      <c r="B34" s="217"/>
      <c r="C34" s="220"/>
      <c r="D34" s="250"/>
      <c r="E34" s="92" t="s">
        <v>251</v>
      </c>
      <c r="F34" s="139" t="s">
        <v>350</v>
      </c>
      <c r="G34" s="231"/>
      <c r="H34" s="179"/>
      <c r="I34" s="181"/>
      <c r="N34" s="8" t="str">
        <f>N26</f>
        <v>Yes</v>
      </c>
    </row>
    <row r="35" spans="1:14" ht="64" x14ac:dyDescent="0.2">
      <c r="A35" s="224" t="s">
        <v>192</v>
      </c>
      <c r="B35" s="222" t="s">
        <v>239</v>
      </c>
      <c r="C35" s="223" t="s">
        <v>95</v>
      </c>
      <c r="D35" s="248" t="s">
        <v>243</v>
      </c>
      <c r="E35" s="88" t="s">
        <v>83</v>
      </c>
      <c r="F35" s="136" t="s">
        <v>362</v>
      </c>
      <c r="G35" s="229" t="s">
        <v>78</v>
      </c>
      <c r="H35" s="167"/>
      <c r="I35" s="170"/>
      <c r="N35" s="12" t="str">
        <f>'2. Alcance y metas de procesos'!C13</f>
        <v>Yes</v>
      </c>
    </row>
    <row r="36" spans="1:14" ht="48" x14ac:dyDescent="0.2">
      <c r="A36" s="225"/>
      <c r="B36" s="216"/>
      <c r="C36" s="219"/>
      <c r="D36" s="249"/>
      <c r="E36" s="89" t="s">
        <v>254</v>
      </c>
      <c r="F36" s="137" t="s">
        <v>351</v>
      </c>
      <c r="G36" s="230"/>
      <c r="H36" s="168"/>
      <c r="I36" s="171"/>
      <c r="N36" s="8" t="str">
        <f>N35</f>
        <v>Yes</v>
      </c>
    </row>
    <row r="37" spans="1:14" ht="49" thickBot="1" x14ac:dyDescent="0.25">
      <c r="A37" s="232"/>
      <c r="B37" s="217"/>
      <c r="C37" s="220"/>
      <c r="D37" s="250"/>
      <c r="E37" s="92" t="s">
        <v>251</v>
      </c>
      <c r="F37" s="139" t="s">
        <v>352</v>
      </c>
      <c r="G37" s="231"/>
      <c r="H37" s="179"/>
      <c r="I37" s="181"/>
      <c r="N37" s="8" t="str">
        <f>N36</f>
        <v>Yes</v>
      </c>
    </row>
    <row r="38" spans="1:14" ht="63" customHeight="1" x14ac:dyDescent="0.2">
      <c r="A38" s="221"/>
      <c r="B38" s="222" t="s">
        <v>239</v>
      </c>
      <c r="C38" s="223" t="s">
        <v>122</v>
      </c>
      <c r="D38" s="182" t="s">
        <v>244</v>
      </c>
      <c r="E38" s="88" t="s">
        <v>83</v>
      </c>
      <c r="F38" s="141" t="s">
        <v>497</v>
      </c>
      <c r="G38" s="229" t="s">
        <v>78</v>
      </c>
      <c r="H38" s="167"/>
      <c r="I38" s="170"/>
      <c r="N38" s="8" t="str">
        <f>N36</f>
        <v>Yes</v>
      </c>
    </row>
    <row r="39" spans="1:14" ht="96" x14ac:dyDescent="0.2">
      <c r="A39" s="213"/>
      <c r="B39" s="216"/>
      <c r="C39" s="219"/>
      <c r="D39" s="183"/>
      <c r="E39" s="89" t="s">
        <v>254</v>
      </c>
      <c r="F39" s="141" t="s">
        <v>592</v>
      </c>
      <c r="G39" s="230"/>
      <c r="H39" s="168"/>
      <c r="I39" s="171"/>
      <c r="N39" s="8" t="str">
        <f>N36</f>
        <v>Yes</v>
      </c>
    </row>
    <row r="40" spans="1:14" ht="113" thickBot="1" x14ac:dyDescent="0.25">
      <c r="A40" s="214"/>
      <c r="B40" s="217"/>
      <c r="C40" s="220"/>
      <c r="D40" s="186"/>
      <c r="E40" s="92" t="s">
        <v>251</v>
      </c>
      <c r="F40" s="141" t="s">
        <v>353</v>
      </c>
      <c r="G40" s="231"/>
      <c r="H40" s="179"/>
      <c r="I40" s="181"/>
      <c r="N40" s="8" t="str">
        <f>N36</f>
        <v>Yes</v>
      </c>
    </row>
    <row r="41" spans="1:14" ht="96" x14ac:dyDescent="0.2">
      <c r="A41" s="224" t="s">
        <v>193</v>
      </c>
      <c r="B41" s="222" t="s">
        <v>239</v>
      </c>
      <c r="C41" s="223" t="s">
        <v>97</v>
      </c>
      <c r="D41" s="248" t="s">
        <v>245</v>
      </c>
      <c r="E41" s="88" t="s">
        <v>83</v>
      </c>
      <c r="F41" s="136" t="s">
        <v>354</v>
      </c>
      <c r="G41" s="229" t="s">
        <v>78</v>
      </c>
      <c r="H41" s="167"/>
      <c r="I41" s="170"/>
      <c r="N41" s="12" t="str">
        <f>'2. Alcance y metas de procesos'!C14</f>
        <v>Yes</v>
      </c>
    </row>
    <row r="42" spans="1:14" ht="48" x14ac:dyDescent="0.2">
      <c r="A42" s="225"/>
      <c r="B42" s="216"/>
      <c r="C42" s="219"/>
      <c r="D42" s="249"/>
      <c r="E42" s="89" t="s">
        <v>254</v>
      </c>
      <c r="F42" s="137" t="s">
        <v>355</v>
      </c>
      <c r="G42" s="230"/>
      <c r="H42" s="168"/>
      <c r="I42" s="171"/>
      <c r="N42" s="8" t="str">
        <f>N41</f>
        <v>Yes</v>
      </c>
    </row>
    <row r="43" spans="1:14" ht="113" thickBot="1" x14ac:dyDescent="0.25">
      <c r="A43" s="232"/>
      <c r="B43" s="217"/>
      <c r="C43" s="220"/>
      <c r="D43" s="250"/>
      <c r="E43" s="92" t="s">
        <v>251</v>
      </c>
      <c r="F43" s="139" t="s">
        <v>469</v>
      </c>
      <c r="G43" s="231"/>
      <c r="H43" s="179"/>
      <c r="I43" s="181"/>
      <c r="N43" s="8" t="str">
        <f>N41</f>
        <v>Yes</v>
      </c>
    </row>
    <row r="44" spans="1:14" ht="96" x14ac:dyDescent="0.2">
      <c r="A44" s="221"/>
      <c r="B44" s="222" t="s">
        <v>239</v>
      </c>
      <c r="C44" s="223" t="s">
        <v>123</v>
      </c>
      <c r="D44" s="248" t="s">
        <v>246</v>
      </c>
      <c r="E44" s="88" t="s">
        <v>83</v>
      </c>
      <c r="F44" s="136" t="s">
        <v>363</v>
      </c>
      <c r="G44" s="229" t="s">
        <v>78</v>
      </c>
      <c r="H44" s="167"/>
      <c r="I44" s="170"/>
      <c r="N44" s="8" t="str">
        <f>N41</f>
        <v>Yes</v>
      </c>
    </row>
    <row r="45" spans="1:14" ht="96" x14ac:dyDescent="0.2">
      <c r="A45" s="213"/>
      <c r="B45" s="216"/>
      <c r="C45" s="219"/>
      <c r="D45" s="249"/>
      <c r="E45" s="89" t="s">
        <v>254</v>
      </c>
      <c r="F45" s="137" t="s">
        <v>356</v>
      </c>
      <c r="G45" s="230"/>
      <c r="H45" s="168"/>
      <c r="I45" s="171"/>
      <c r="N45" s="8" t="str">
        <f>N41</f>
        <v>Yes</v>
      </c>
    </row>
    <row r="46" spans="1:14" ht="161" thickBot="1" x14ac:dyDescent="0.25">
      <c r="A46" s="214"/>
      <c r="B46" s="217"/>
      <c r="C46" s="220"/>
      <c r="D46" s="250"/>
      <c r="E46" s="90" t="s">
        <v>251</v>
      </c>
      <c r="F46" s="139" t="s">
        <v>593</v>
      </c>
      <c r="G46" s="231"/>
      <c r="H46" s="179"/>
      <c r="I46" s="181"/>
      <c r="N46" s="8" t="str">
        <f>N41</f>
        <v>Yes</v>
      </c>
    </row>
    <row r="47" spans="1:14" ht="80" x14ac:dyDescent="0.2">
      <c r="A47" s="224" t="s">
        <v>247</v>
      </c>
      <c r="B47" s="222" t="s">
        <v>239</v>
      </c>
      <c r="C47" s="223" t="s">
        <v>98</v>
      </c>
      <c r="D47" s="248" t="s">
        <v>248</v>
      </c>
      <c r="E47" s="88" t="s">
        <v>83</v>
      </c>
      <c r="F47" s="136" t="s">
        <v>357</v>
      </c>
      <c r="G47" s="229" t="s">
        <v>78</v>
      </c>
      <c r="H47" s="167"/>
      <c r="I47" s="170"/>
      <c r="N47" s="12" t="str">
        <f>'2. Alcance y metas de procesos'!C15</f>
        <v>Yes</v>
      </c>
    </row>
    <row r="48" spans="1:14" ht="112" x14ac:dyDescent="0.2">
      <c r="A48" s="225"/>
      <c r="B48" s="216"/>
      <c r="C48" s="219"/>
      <c r="D48" s="249"/>
      <c r="E48" s="89" t="s">
        <v>254</v>
      </c>
      <c r="F48" s="137" t="s">
        <v>498</v>
      </c>
      <c r="G48" s="230"/>
      <c r="H48" s="168"/>
      <c r="I48" s="171"/>
      <c r="N48" s="8" t="str">
        <f>N47</f>
        <v>Yes</v>
      </c>
    </row>
    <row r="49" spans="1:14" ht="96" x14ac:dyDescent="0.2">
      <c r="A49" s="226"/>
      <c r="B49" s="227"/>
      <c r="C49" s="228"/>
      <c r="D49" s="259"/>
      <c r="E49" s="90" t="s">
        <v>251</v>
      </c>
      <c r="F49" s="140" t="s">
        <v>499</v>
      </c>
      <c r="G49" s="244"/>
      <c r="H49" s="169"/>
      <c r="I49" s="172"/>
      <c r="N49" s="8" t="str">
        <f>N47</f>
        <v>Yes</v>
      </c>
    </row>
    <row r="50" spans="1:14" ht="64" x14ac:dyDescent="0.2">
      <c r="A50" s="212" t="s">
        <v>100</v>
      </c>
      <c r="B50" s="215" t="s">
        <v>239</v>
      </c>
      <c r="C50" s="218" t="s">
        <v>99</v>
      </c>
      <c r="D50" s="258" t="s">
        <v>249</v>
      </c>
      <c r="E50" s="91" t="s">
        <v>83</v>
      </c>
      <c r="F50" s="138" t="s">
        <v>364</v>
      </c>
      <c r="G50" s="251" t="s">
        <v>78</v>
      </c>
      <c r="H50" s="178"/>
      <c r="I50" s="180"/>
      <c r="N50" s="8" t="str">
        <f>N47</f>
        <v>Yes</v>
      </c>
    </row>
    <row r="51" spans="1:14" ht="80" x14ac:dyDescent="0.2">
      <c r="A51" s="213"/>
      <c r="B51" s="216"/>
      <c r="C51" s="219"/>
      <c r="D51" s="249"/>
      <c r="E51" s="89" t="s">
        <v>254</v>
      </c>
      <c r="F51" s="137" t="s">
        <v>358</v>
      </c>
      <c r="G51" s="230"/>
      <c r="H51" s="168"/>
      <c r="I51" s="171"/>
      <c r="N51" s="8" t="str">
        <f>N47</f>
        <v>Yes</v>
      </c>
    </row>
    <row r="52" spans="1:14" ht="113" thickBot="1" x14ac:dyDescent="0.25">
      <c r="A52" s="214"/>
      <c r="B52" s="217"/>
      <c r="C52" s="220"/>
      <c r="D52" s="250"/>
      <c r="E52" s="92" t="s">
        <v>251</v>
      </c>
      <c r="F52" s="139" t="s">
        <v>359</v>
      </c>
      <c r="G52" s="231"/>
      <c r="H52" s="179"/>
      <c r="I52" s="181"/>
      <c r="N52" s="8" t="str">
        <f>N47</f>
        <v>Yes</v>
      </c>
    </row>
    <row r="53" spans="1:14" ht="32" customHeight="1" thickBot="1" x14ac:dyDescent="0.25">
      <c r="A53" s="255" t="s">
        <v>195</v>
      </c>
      <c r="B53" s="256"/>
      <c r="C53" s="256"/>
      <c r="D53" s="256"/>
      <c r="E53" s="256"/>
      <c r="F53" s="256"/>
      <c r="G53" s="256"/>
      <c r="H53" s="256"/>
      <c r="I53" s="257"/>
    </row>
    <row r="54" spans="1:14" ht="80" x14ac:dyDescent="0.2">
      <c r="A54" s="161" t="s">
        <v>259</v>
      </c>
      <c r="B54" s="209" t="s">
        <v>260</v>
      </c>
      <c r="C54" s="164" t="s">
        <v>15</v>
      </c>
      <c r="D54" s="182" t="s">
        <v>261</v>
      </c>
      <c r="E54" s="88" t="s">
        <v>12</v>
      </c>
      <c r="F54" s="142" t="s">
        <v>470</v>
      </c>
      <c r="G54" s="190" t="s">
        <v>78</v>
      </c>
      <c r="H54" s="167"/>
      <c r="I54" s="170"/>
      <c r="N54" s="12" t="str">
        <f>'2. Alcance y metas de procesos'!C17</f>
        <v>Yes</v>
      </c>
    </row>
    <row r="55" spans="1:14" ht="102" customHeight="1" x14ac:dyDescent="0.2">
      <c r="A55" s="162"/>
      <c r="B55" s="165"/>
      <c r="C55" s="165"/>
      <c r="D55" s="183"/>
      <c r="E55" s="89" t="s">
        <v>254</v>
      </c>
      <c r="F55" s="143" t="s">
        <v>365</v>
      </c>
      <c r="G55" s="188"/>
      <c r="H55" s="168"/>
      <c r="I55" s="171"/>
      <c r="N55" s="8" t="str">
        <f>N54</f>
        <v>Yes</v>
      </c>
    </row>
    <row r="56" spans="1:14" ht="96" x14ac:dyDescent="0.2">
      <c r="A56" s="163"/>
      <c r="B56" s="166"/>
      <c r="C56" s="166"/>
      <c r="D56" s="184"/>
      <c r="E56" s="90" t="s">
        <v>251</v>
      </c>
      <c r="F56" s="144" t="s">
        <v>366</v>
      </c>
      <c r="G56" s="191"/>
      <c r="H56" s="169"/>
      <c r="I56" s="172"/>
      <c r="N56" s="8" t="str">
        <f>N54</f>
        <v>Yes</v>
      </c>
    </row>
    <row r="57" spans="1:14" ht="80" x14ac:dyDescent="0.2">
      <c r="A57" s="173" t="s">
        <v>11</v>
      </c>
      <c r="B57" s="210" t="s">
        <v>262</v>
      </c>
      <c r="C57" s="176" t="s">
        <v>16</v>
      </c>
      <c r="D57" s="185" t="s">
        <v>263</v>
      </c>
      <c r="E57" s="91" t="s">
        <v>12</v>
      </c>
      <c r="F57" s="145" t="s">
        <v>367</v>
      </c>
      <c r="G57" s="187" t="s">
        <v>78</v>
      </c>
      <c r="H57" s="178"/>
      <c r="I57" s="180"/>
      <c r="N57" s="8" t="str">
        <f>N54</f>
        <v>Yes</v>
      </c>
    </row>
    <row r="58" spans="1:14" ht="80" x14ac:dyDescent="0.2">
      <c r="A58" s="174"/>
      <c r="B58" s="165"/>
      <c r="C58" s="165"/>
      <c r="D58" s="183"/>
      <c r="E58" s="89" t="s">
        <v>254</v>
      </c>
      <c r="F58" s="143" t="s">
        <v>500</v>
      </c>
      <c r="G58" s="188"/>
      <c r="H58" s="168"/>
      <c r="I58" s="171"/>
      <c r="N58" s="8" t="str">
        <f>N54</f>
        <v>Yes</v>
      </c>
    </row>
    <row r="59" spans="1:14" ht="33" thickBot="1" x14ac:dyDescent="0.25">
      <c r="A59" s="192"/>
      <c r="B59" s="166"/>
      <c r="C59" s="166"/>
      <c r="D59" s="184"/>
      <c r="E59" s="90" t="s">
        <v>251</v>
      </c>
      <c r="F59" s="144" t="s">
        <v>368</v>
      </c>
      <c r="G59" s="191"/>
      <c r="H59" s="169"/>
      <c r="I59" s="172"/>
      <c r="N59" s="8" t="str">
        <f>N54</f>
        <v>Yes</v>
      </c>
    </row>
    <row r="60" spans="1:14" ht="63" customHeight="1" x14ac:dyDescent="0.2">
      <c r="A60" s="173" t="s">
        <v>11</v>
      </c>
      <c r="B60" s="210" t="s">
        <v>264</v>
      </c>
      <c r="C60" s="176" t="s">
        <v>79</v>
      </c>
      <c r="D60" s="185" t="s">
        <v>265</v>
      </c>
      <c r="E60" s="88" t="s">
        <v>83</v>
      </c>
      <c r="F60" s="145" t="s">
        <v>369</v>
      </c>
      <c r="G60" s="187" t="s">
        <v>78</v>
      </c>
      <c r="H60" s="178"/>
      <c r="I60" s="180"/>
      <c r="N60" s="8" t="str">
        <f>N54</f>
        <v>Yes</v>
      </c>
    </row>
    <row r="61" spans="1:14" ht="80" x14ac:dyDescent="0.2">
      <c r="A61" s="174"/>
      <c r="B61" s="165"/>
      <c r="C61" s="165"/>
      <c r="D61" s="183"/>
      <c r="E61" s="89" t="s">
        <v>250</v>
      </c>
      <c r="F61" s="143" t="s">
        <v>370</v>
      </c>
      <c r="G61" s="188"/>
      <c r="H61" s="168"/>
      <c r="I61" s="171"/>
      <c r="N61" s="8" t="str">
        <f>N54</f>
        <v>Yes</v>
      </c>
    </row>
    <row r="62" spans="1:14" ht="210" customHeight="1" x14ac:dyDescent="0.2">
      <c r="A62" s="192"/>
      <c r="B62" s="166"/>
      <c r="C62" s="166"/>
      <c r="D62" s="184"/>
      <c r="E62" s="90" t="s">
        <v>251</v>
      </c>
      <c r="F62" s="144" t="s">
        <v>501</v>
      </c>
      <c r="G62" s="191"/>
      <c r="H62" s="169"/>
      <c r="I62" s="172"/>
      <c r="N62" s="8" t="str">
        <f>N54</f>
        <v>Yes</v>
      </c>
    </row>
    <row r="63" spans="1:14" ht="96" customHeight="1" x14ac:dyDescent="0.2">
      <c r="A63" s="173" t="s">
        <v>11</v>
      </c>
      <c r="B63" s="210" t="s">
        <v>262</v>
      </c>
      <c r="C63" s="176" t="s">
        <v>119</v>
      </c>
      <c r="D63" s="185" t="s">
        <v>266</v>
      </c>
      <c r="E63" s="91" t="s">
        <v>12</v>
      </c>
      <c r="F63" s="145" t="s">
        <v>594</v>
      </c>
      <c r="G63" s="187" t="s">
        <v>78</v>
      </c>
      <c r="H63" s="178"/>
      <c r="I63" s="180"/>
      <c r="N63" s="8" t="str">
        <f>N54</f>
        <v>Yes</v>
      </c>
    </row>
    <row r="64" spans="1:14" ht="80" x14ac:dyDescent="0.2">
      <c r="A64" s="174"/>
      <c r="B64" s="165"/>
      <c r="C64" s="165"/>
      <c r="D64" s="183"/>
      <c r="E64" s="89" t="s">
        <v>254</v>
      </c>
      <c r="F64" s="143" t="s">
        <v>502</v>
      </c>
      <c r="G64" s="188"/>
      <c r="H64" s="168"/>
      <c r="I64" s="171"/>
      <c r="N64" s="8" t="str">
        <f>N54</f>
        <v>Yes</v>
      </c>
    </row>
    <row r="65" spans="1:14" ht="49" thickBot="1" x14ac:dyDescent="0.25">
      <c r="A65" s="175"/>
      <c r="B65" s="177"/>
      <c r="C65" s="177"/>
      <c r="D65" s="186"/>
      <c r="E65" s="92" t="s">
        <v>251</v>
      </c>
      <c r="F65" s="146" t="s">
        <v>371</v>
      </c>
      <c r="G65" s="189"/>
      <c r="H65" s="179"/>
      <c r="I65" s="181"/>
      <c r="N65" s="8" t="str">
        <f>N54</f>
        <v>Yes</v>
      </c>
    </row>
    <row r="66" spans="1:14" ht="80" x14ac:dyDescent="0.2">
      <c r="A66" s="161" t="s">
        <v>267</v>
      </c>
      <c r="B66" s="209" t="s">
        <v>262</v>
      </c>
      <c r="C66" s="164" t="s">
        <v>17</v>
      </c>
      <c r="D66" s="185" t="s">
        <v>268</v>
      </c>
      <c r="E66" s="91" t="s">
        <v>12</v>
      </c>
      <c r="F66" s="145" t="s">
        <v>372</v>
      </c>
      <c r="G66" s="190" t="s">
        <v>78</v>
      </c>
      <c r="H66" s="167"/>
      <c r="I66" s="170"/>
      <c r="N66" s="8" t="str">
        <f>N69</f>
        <v>Yes</v>
      </c>
    </row>
    <row r="67" spans="1:14" ht="48" x14ac:dyDescent="0.2">
      <c r="A67" s="162"/>
      <c r="B67" s="165"/>
      <c r="C67" s="165"/>
      <c r="D67" s="183"/>
      <c r="E67" s="89" t="s">
        <v>254</v>
      </c>
      <c r="F67" s="143" t="s">
        <v>373</v>
      </c>
      <c r="G67" s="188"/>
      <c r="H67" s="168"/>
      <c r="I67" s="171"/>
      <c r="N67" s="8" t="str">
        <f>N69</f>
        <v>Yes</v>
      </c>
    </row>
    <row r="68" spans="1:14" ht="65" thickBot="1" x14ac:dyDescent="0.25">
      <c r="A68" s="211"/>
      <c r="B68" s="177"/>
      <c r="C68" s="177"/>
      <c r="D68" s="184"/>
      <c r="E68" s="90" t="s">
        <v>251</v>
      </c>
      <c r="F68" s="144" t="s">
        <v>595</v>
      </c>
      <c r="G68" s="189"/>
      <c r="H68" s="179"/>
      <c r="I68" s="181"/>
      <c r="N68" s="8" t="str">
        <f>N69</f>
        <v>Yes</v>
      </c>
    </row>
    <row r="69" spans="1:14" ht="48" x14ac:dyDescent="0.2">
      <c r="A69" s="208" t="s">
        <v>0</v>
      </c>
      <c r="B69" s="209" t="s">
        <v>262</v>
      </c>
      <c r="C69" s="164" t="s">
        <v>18</v>
      </c>
      <c r="D69" s="182" t="s">
        <v>269</v>
      </c>
      <c r="E69" s="88" t="s">
        <v>12</v>
      </c>
      <c r="F69" s="142" t="s">
        <v>374</v>
      </c>
      <c r="G69" s="190" t="s">
        <v>78</v>
      </c>
      <c r="H69" s="167"/>
      <c r="I69" s="170"/>
      <c r="N69" s="8" t="str">
        <f>'2. Alcance y metas de procesos'!C18</f>
        <v>Yes</v>
      </c>
    </row>
    <row r="70" spans="1:14" ht="80" x14ac:dyDescent="0.2">
      <c r="A70" s="174"/>
      <c r="B70" s="165"/>
      <c r="C70" s="165"/>
      <c r="D70" s="183"/>
      <c r="E70" s="89" t="s">
        <v>254</v>
      </c>
      <c r="F70" s="143" t="s">
        <v>596</v>
      </c>
      <c r="G70" s="188"/>
      <c r="H70" s="168"/>
      <c r="I70" s="171"/>
      <c r="N70" s="8" t="str">
        <f>N69</f>
        <v>Yes</v>
      </c>
    </row>
    <row r="71" spans="1:14" ht="63" customHeight="1" x14ac:dyDescent="0.2">
      <c r="A71" s="192"/>
      <c r="B71" s="166"/>
      <c r="C71" s="166"/>
      <c r="D71" s="184"/>
      <c r="E71" s="90" t="s">
        <v>251</v>
      </c>
      <c r="F71" s="144" t="s">
        <v>375</v>
      </c>
      <c r="G71" s="191"/>
      <c r="H71" s="169"/>
      <c r="I71" s="172"/>
      <c r="N71" s="8" t="str">
        <f>N69</f>
        <v>Yes</v>
      </c>
    </row>
    <row r="72" spans="1:14" ht="32" x14ac:dyDescent="0.2">
      <c r="A72" s="173" t="s">
        <v>0</v>
      </c>
      <c r="B72" s="210" t="s">
        <v>262</v>
      </c>
      <c r="C72" s="176" t="s">
        <v>20</v>
      </c>
      <c r="D72" s="185" t="s">
        <v>270</v>
      </c>
      <c r="E72" s="91" t="s">
        <v>12</v>
      </c>
      <c r="F72" s="145" t="s">
        <v>376</v>
      </c>
      <c r="G72" s="187" t="s">
        <v>78</v>
      </c>
      <c r="H72" s="178"/>
      <c r="I72" s="180"/>
      <c r="N72" s="8" t="str">
        <f>N69</f>
        <v>Yes</v>
      </c>
    </row>
    <row r="73" spans="1:14" ht="48" x14ac:dyDescent="0.2">
      <c r="A73" s="174"/>
      <c r="B73" s="165"/>
      <c r="C73" s="165"/>
      <c r="D73" s="183"/>
      <c r="E73" s="89" t="s">
        <v>254</v>
      </c>
      <c r="F73" s="143" t="s">
        <v>384</v>
      </c>
      <c r="G73" s="188"/>
      <c r="H73" s="168"/>
      <c r="I73" s="171"/>
      <c r="N73" s="8" t="str">
        <f>N69</f>
        <v>Yes</v>
      </c>
    </row>
    <row r="74" spans="1:14" ht="64" x14ac:dyDescent="0.2">
      <c r="A74" s="192"/>
      <c r="B74" s="166"/>
      <c r="C74" s="166"/>
      <c r="D74" s="184"/>
      <c r="E74" s="90" t="s">
        <v>251</v>
      </c>
      <c r="F74" s="144" t="s">
        <v>377</v>
      </c>
      <c r="G74" s="191"/>
      <c r="H74" s="169"/>
      <c r="I74" s="172"/>
      <c r="N74" s="8" t="str">
        <f>N69</f>
        <v>Yes</v>
      </c>
    </row>
    <row r="75" spans="1:14" ht="48" x14ac:dyDescent="0.2">
      <c r="A75" s="173" t="s">
        <v>0</v>
      </c>
      <c r="B75" s="210" t="s">
        <v>262</v>
      </c>
      <c r="C75" s="176" t="s">
        <v>21</v>
      </c>
      <c r="D75" s="185" t="s">
        <v>271</v>
      </c>
      <c r="E75" s="91" t="s">
        <v>12</v>
      </c>
      <c r="F75" s="145" t="s">
        <v>597</v>
      </c>
      <c r="G75" s="187" t="s">
        <v>78</v>
      </c>
      <c r="H75" s="178"/>
      <c r="I75" s="180"/>
      <c r="N75" s="8" t="str">
        <f>N69</f>
        <v>Yes</v>
      </c>
    </row>
    <row r="76" spans="1:14" ht="48" x14ac:dyDescent="0.2">
      <c r="A76" s="174"/>
      <c r="B76" s="165"/>
      <c r="C76" s="165"/>
      <c r="D76" s="183"/>
      <c r="E76" s="89" t="s">
        <v>254</v>
      </c>
      <c r="F76" s="143" t="s">
        <v>378</v>
      </c>
      <c r="G76" s="188"/>
      <c r="H76" s="168"/>
      <c r="I76" s="171"/>
      <c r="N76" s="8" t="str">
        <f>N69</f>
        <v>Yes</v>
      </c>
    </row>
    <row r="77" spans="1:14" ht="64" x14ac:dyDescent="0.2">
      <c r="A77" s="192"/>
      <c r="B77" s="166"/>
      <c r="C77" s="166"/>
      <c r="D77" s="184"/>
      <c r="E77" s="90" t="s">
        <v>251</v>
      </c>
      <c r="F77" s="144" t="s">
        <v>379</v>
      </c>
      <c r="G77" s="191"/>
      <c r="H77" s="169"/>
      <c r="I77" s="172"/>
      <c r="N77" s="8" t="str">
        <f>N69</f>
        <v>Yes</v>
      </c>
    </row>
    <row r="78" spans="1:14" ht="47.25" customHeight="1" x14ac:dyDescent="0.2">
      <c r="A78" s="173" t="s">
        <v>0</v>
      </c>
      <c r="B78" s="210" t="s">
        <v>262</v>
      </c>
      <c r="C78" s="176" t="s">
        <v>22</v>
      </c>
      <c r="D78" s="185" t="s">
        <v>272</v>
      </c>
      <c r="E78" s="91" t="s">
        <v>12</v>
      </c>
      <c r="F78" s="145" t="s">
        <v>471</v>
      </c>
      <c r="G78" s="187" t="s">
        <v>78</v>
      </c>
      <c r="H78" s="178"/>
      <c r="I78" s="180"/>
      <c r="N78" s="8" t="str">
        <f>N69</f>
        <v>Yes</v>
      </c>
    </row>
    <row r="79" spans="1:14" ht="112" x14ac:dyDescent="0.2">
      <c r="A79" s="174"/>
      <c r="B79" s="165"/>
      <c r="C79" s="165"/>
      <c r="D79" s="183"/>
      <c r="E79" s="89" t="s">
        <v>254</v>
      </c>
      <c r="F79" s="143" t="s">
        <v>472</v>
      </c>
      <c r="G79" s="188"/>
      <c r="H79" s="168"/>
      <c r="I79" s="171"/>
      <c r="N79" s="8" t="str">
        <f>N69</f>
        <v>Yes</v>
      </c>
    </row>
    <row r="80" spans="1:14" ht="64" x14ac:dyDescent="0.2">
      <c r="A80" s="192"/>
      <c r="B80" s="166"/>
      <c r="C80" s="166"/>
      <c r="D80" s="184"/>
      <c r="E80" s="90" t="s">
        <v>251</v>
      </c>
      <c r="F80" s="144" t="s">
        <v>380</v>
      </c>
      <c r="G80" s="191"/>
      <c r="H80" s="169"/>
      <c r="I80" s="172"/>
      <c r="N80" s="8" t="str">
        <f>N69</f>
        <v>Yes</v>
      </c>
    </row>
    <row r="81" spans="1:14" ht="31" customHeight="1" x14ac:dyDescent="0.2">
      <c r="A81" s="173" t="s">
        <v>0</v>
      </c>
      <c r="B81" s="210" t="s">
        <v>262</v>
      </c>
      <c r="C81" s="176" t="s">
        <v>101</v>
      </c>
      <c r="D81" s="185" t="s">
        <v>273</v>
      </c>
      <c r="E81" s="91" t="s">
        <v>12</v>
      </c>
      <c r="F81" s="145" t="s">
        <v>381</v>
      </c>
      <c r="G81" s="187" t="s">
        <v>78</v>
      </c>
      <c r="H81" s="178"/>
      <c r="I81" s="180"/>
      <c r="N81" s="8" t="str">
        <f>N69</f>
        <v>Yes</v>
      </c>
    </row>
    <row r="82" spans="1:14" ht="64" x14ac:dyDescent="0.2">
      <c r="A82" s="174"/>
      <c r="B82" s="165"/>
      <c r="C82" s="165"/>
      <c r="D82" s="183"/>
      <c r="E82" s="89" t="s">
        <v>254</v>
      </c>
      <c r="F82" s="143" t="s">
        <v>382</v>
      </c>
      <c r="G82" s="188"/>
      <c r="H82" s="168"/>
      <c r="I82" s="171"/>
      <c r="N82" s="8" t="str">
        <f>N69</f>
        <v>Yes</v>
      </c>
    </row>
    <row r="83" spans="1:14" ht="48" x14ac:dyDescent="0.2">
      <c r="A83" s="192"/>
      <c r="B83" s="166"/>
      <c r="C83" s="166"/>
      <c r="D83" s="184"/>
      <c r="E83" s="90" t="s">
        <v>251</v>
      </c>
      <c r="F83" s="144" t="s">
        <v>383</v>
      </c>
      <c r="G83" s="191"/>
      <c r="H83" s="169"/>
      <c r="I83" s="172"/>
      <c r="N83" s="8" t="str">
        <f>N69</f>
        <v>Yes</v>
      </c>
    </row>
    <row r="84" spans="1:14" ht="31" customHeight="1" x14ac:dyDescent="0.2">
      <c r="A84" s="173" t="s">
        <v>0</v>
      </c>
      <c r="B84" s="210" t="s">
        <v>262</v>
      </c>
      <c r="C84" s="176" t="s">
        <v>102</v>
      </c>
      <c r="D84" s="185" t="s">
        <v>274</v>
      </c>
      <c r="E84" s="91" t="s">
        <v>12</v>
      </c>
      <c r="F84" s="145" t="s">
        <v>385</v>
      </c>
      <c r="G84" s="187" t="s">
        <v>78</v>
      </c>
      <c r="H84" s="178"/>
      <c r="I84" s="180"/>
      <c r="N84" s="8" t="str">
        <f>N69</f>
        <v>Yes</v>
      </c>
    </row>
    <row r="85" spans="1:14" ht="64" x14ac:dyDescent="0.2">
      <c r="A85" s="174"/>
      <c r="B85" s="165"/>
      <c r="C85" s="165"/>
      <c r="D85" s="183"/>
      <c r="E85" s="89" t="s">
        <v>254</v>
      </c>
      <c r="F85" s="143" t="s">
        <v>386</v>
      </c>
      <c r="G85" s="188"/>
      <c r="H85" s="168"/>
      <c r="I85" s="171"/>
      <c r="N85" s="8" t="str">
        <f>N69</f>
        <v>Yes</v>
      </c>
    </row>
    <row r="86" spans="1:14" ht="65" thickBot="1" x14ac:dyDescent="0.25">
      <c r="A86" s="175"/>
      <c r="B86" s="177"/>
      <c r="C86" s="177"/>
      <c r="D86" s="186"/>
      <c r="E86" s="92" t="s">
        <v>251</v>
      </c>
      <c r="F86" s="146" t="s">
        <v>503</v>
      </c>
      <c r="G86" s="189"/>
      <c r="H86" s="179"/>
      <c r="I86" s="181"/>
      <c r="N86" s="8" t="str">
        <f>N69</f>
        <v>Yes</v>
      </c>
    </row>
    <row r="87" spans="1:14" ht="48" x14ac:dyDescent="0.2">
      <c r="A87" s="161" t="s">
        <v>275</v>
      </c>
      <c r="B87" s="209" t="s">
        <v>262</v>
      </c>
      <c r="C87" s="164" t="s">
        <v>23</v>
      </c>
      <c r="D87" s="182" t="s">
        <v>276</v>
      </c>
      <c r="E87" s="88" t="s">
        <v>12</v>
      </c>
      <c r="F87" s="142" t="s">
        <v>504</v>
      </c>
      <c r="G87" s="190" t="s">
        <v>78</v>
      </c>
      <c r="H87" s="167"/>
      <c r="I87" s="170"/>
      <c r="N87" s="12" t="str">
        <f>'2. Alcance y metas de procesos'!C19</f>
        <v>Yes</v>
      </c>
    </row>
    <row r="88" spans="1:14" ht="64" x14ac:dyDescent="0.2">
      <c r="A88" s="162"/>
      <c r="B88" s="165"/>
      <c r="C88" s="165"/>
      <c r="D88" s="183"/>
      <c r="E88" s="89" t="s">
        <v>254</v>
      </c>
      <c r="F88" s="143" t="s">
        <v>505</v>
      </c>
      <c r="G88" s="188"/>
      <c r="H88" s="168"/>
      <c r="I88" s="171"/>
      <c r="N88" s="8" t="str">
        <f>N87</f>
        <v>Yes</v>
      </c>
    </row>
    <row r="89" spans="1:14" ht="49" thickBot="1" x14ac:dyDescent="0.25">
      <c r="A89" s="163"/>
      <c r="B89" s="166"/>
      <c r="C89" s="166"/>
      <c r="D89" s="184"/>
      <c r="E89" s="90" t="s">
        <v>251</v>
      </c>
      <c r="F89" s="144" t="s">
        <v>387</v>
      </c>
      <c r="G89" s="191"/>
      <c r="H89" s="169"/>
      <c r="I89" s="172"/>
      <c r="N89" s="8" t="str">
        <f>N87</f>
        <v>Yes</v>
      </c>
    </row>
    <row r="90" spans="1:14" ht="47.25" customHeight="1" x14ac:dyDescent="0.2">
      <c r="A90" s="173" t="s">
        <v>1</v>
      </c>
      <c r="B90" s="210" t="s">
        <v>264</v>
      </c>
      <c r="C90" s="176" t="s">
        <v>24</v>
      </c>
      <c r="D90" s="185" t="s">
        <v>277</v>
      </c>
      <c r="E90" s="88" t="s">
        <v>83</v>
      </c>
      <c r="F90" s="145" t="s">
        <v>388</v>
      </c>
      <c r="G90" s="187" t="s">
        <v>78</v>
      </c>
      <c r="H90" s="178"/>
      <c r="I90" s="180"/>
      <c r="N90" s="8" t="str">
        <f>N87</f>
        <v>Yes</v>
      </c>
    </row>
    <row r="91" spans="1:14" ht="80" x14ac:dyDescent="0.2">
      <c r="A91" s="174"/>
      <c r="B91" s="165"/>
      <c r="C91" s="165"/>
      <c r="D91" s="183"/>
      <c r="E91" s="89" t="s">
        <v>250</v>
      </c>
      <c r="F91" s="143" t="s">
        <v>506</v>
      </c>
      <c r="G91" s="188"/>
      <c r="H91" s="168"/>
      <c r="I91" s="171"/>
      <c r="N91" s="8" t="str">
        <f>N87</f>
        <v>Yes</v>
      </c>
    </row>
    <row r="92" spans="1:14" ht="65" thickBot="1" x14ac:dyDescent="0.25">
      <c r="A92" s="192"/>
      <c r="B92" s="166"/>
      <c r="C92" s="166"/>
      <c r="D92" s="184"/>
      <c r="E92" s="90" t="s">
        <v>251</v>
      </c>
      <c r="F92" s="144" t="s">
        <v>389</v>
      </c>
      <c r="G92" s="191"/>
      <c r="H92" s="169"/>
      <c r="I92" s="172"/>
      <c r="N92" s="8" t="str">
        <f>N87</f>
        <v>Yes</v>
      </c>
    </row>
    <row r="93" spans="1:14" ht="63" customHeight="1" x14ac:dyDescent="0.2">
      <c r="A93" s="173" t="s">
        <v>1</v>
      </c>
      <c r="B93" s="210" t="s">
        <v>264</v>
      </c>
      <c r="C93" s="176" t="s">
        <v>19</v>
      </c>
      <c r="D93" s="185" t="s">
        <v>278</v>
      </c>
      <c r="E93" s="88" t="s">
        <v>83</v>
      </c>
      <c r="F93" s="145" t="s">
        <v>598</v>
      </c>
      <c r="G93" s="187" t="s">
        <v>78</v>
      </c>
      <c r="H93" s="178"/>
      <c r="I93" s="180"/>
      <c r="N93" s="8" t="str">
        <f>N87</f>
        <v>Yes</v>
      </c>
    </row>
    <row r="94" spans="1:14" ht="80" x14ac:dyDescent="0.2">
      <c r="A94" s="174"/>
      <c r="B94" s="165"/>
      <c r="C94" s="165"/>
      <c r="D94" s="183"/>
      <c r="E94" s="89" t="s">
        <v>250</v>
      </c>
      <c r="F94" s="143" t="s">
        <v>390</v>
      </c>
      <c r="G94" s="188"/>
      <c r="H94" s="168"/>
      <c r="I94" s="171"/>
      <c r="N94" s="8" t="str">
        <f>N87</f>
        <v>Yes</v>
      </c>
    </row>
    <row r="95" spans="1:14" ht="81" thickBot="1" x14ac:dyDescent="0.25">
      <c r="A95" s="175"/>
      <c r="B95" s="177"/>
      <c r="C95" s="177"/>
      <c r="D95" s="186"/>
      <c r="E95" s="90" t="s">
        <v>251</v>
      </c>
      <c r="F95" s="146" t="s">
        <v>391</v>
      </c>
      <c r="G95" s="189"/>
      <c r="H95" s="179"/>
      <c r="I95" s="181"/>
      <c r="N95" s="8" t="str">
        <f>N87</f>
        <v>Yes</v>
      </c>
    </row>
    <row r="96" spans="1:14" s="10" customFormat="1" ht="48" x14ac:dyDescent="0.2">
      <c r="A96" s="161" t="s">
        <v>279</v>
      </c>
      <c r="B96" s="209" t="s">
        <v>262</v>
      </c>
      <c r="C96" s="164" t="s">
        <v>25</v>
      </c>
      <c r="D96" s="182" t="s">
        <v>280</v>
      </c>
      <c r="E96" s="93" t="s">
        <v>12</v>
      </c>
      <c r="F96" s="136" t="s">
        <v>507</v>
      </c>
      <c r="G96" s="207" t="s">
        <v>78</v>
      </c>
      <c r="H96" s="205"/>
      <c r="I96" s="206"/>
      <c r="N96" s="15" t="str">
        <f>'2. Alcance y metas de procesos'!C20</f>
        <v>Yes</v>
      </c>
    </row>
    <row r="97" spans="1:14" s="10" customFormat="1" ht="80" x14ac:dyDescent="0.2">
      <c r="A97" s="162"/>
      <c r="B97" s="165"/>
      <c r="C97" s="165"/>
      <c r="D97" s="183"/>
      <c r="E97" s="94" t="s">
        <v>254</v>
      </c>
      <c r="F97" s="137" t="s">
        <v>508</v>
      </c>
      <c r="G97" s="202"/>
      <c r="H97" s="194"/>
      <c r="I97" s="197"/>
      <c r="N97" s="10" t="str">
        <f>N96</f>
        <v>Yes</v>
      </c>
    </row>
    <row r="98" spans="1:14" s="10" customFormat="1" ht="64" x14ac:dyDescent="0.2">
      <c r="A98" s="163"/>
      <c r="B98" s="166"/>
      <c r="C98" s="166"/>
      <c r="D98" s="184"/>
      <c r="E98" s="95" t="s">
        <v>251</v>
      </c>
      <c r="F98" s="140" t="s">
        <v>509</v>
      </c>
      <c r="G98" s="203"/>
      <c r="H98" s="195"/>
      <c r="I98" s="198"/>
      <c r="N98" s="10" t="str">
        <f>N96</f>
        <v>Yes</v>
      </c>
    </row>
    <row r="99" spans="1:14" s="10" customFormat="1" ht="64" x14ac:dyDescent="0.2">
      <c r="A99" s="173" t="s">
        <v>80</v>
      </c>
      <c r="B99" s="210" t="s">
        <v>262</v>
      </c>
      <c r="C99" s="176" t="s">
        <v>148</v>
      </c>
      <c r="D99" s="185" t="s">
        <v>281</v>
      </c>
      <c r="E99" s="96" t="s">
        <v>12</v>
      </c>
      <c r="F99" s="138" t="s">
        <v>599</v>
      </c>
      <c r="G99" s="201" t="s">
        <v>78</v>
      </c>
      <c r="H99" s="193"/>
      <c r="I99" s="196"/>
      <c r="N99" s="10" t="str">
        <f>N96</f>
        <v>Yes</v>
      </c>
    </row>
    <row r="100" spans="1:14" s="10" customFormat="1" ht="80" x14ac:dyDescent="0.2">
      <c r="A100" s="174"/>
      <c r="B100" s="165"/>
      <c r="C100" s="165"/>
      <c r="D100" s="183"/>
      <c r="E100" s="94" t="s">
        <v>254</v>
      </c>
      <c r="F100" s="137" t="s">
        <v>510</v>
      </c>
      <c r="G100" s="202"/>
      <c r="H100" s="194"/>
      <c r="I100" s="197"/>
      <c r="N100" s="10" t="str">
        <f>N96</f>
        <v>Yes</v>
      </c>
    </row>
    <row r="101" spans="1:14" s="10" customFormat="1" ht="81" thickBot="1" x14ac:dyDescent="0.25">
      <c r="A101" s="175"/>
      <c r="B101" s="177"/>
      <c r="C101" s="177"/>
      <c r="D101" s="186"/>
      <c r="E101" s="97" t="s">
        <v>251</v>
      </c>
      <c r="F101" s="139" t="s">
        <v>511</v>
      </c>
      <c r="G101" s="204"/>
      <c r="H101" s="199"/>
      <c r="I101" s="200"/>
      <c r="N101" s="10" t="str">
        <f>N96</f>
        <v>Yes</v>
      </c>
    </row>
    <row r="102" spans="1:14" s="10" customFormat="1" ht="48" x14ac:dyDescent="0.2">
      <c r="A102" s="208" t="s">
        <v>80</v>
      </c>
      <c r="B102" s="209" t="s">
        <v>264</v>
      </c>
      <c r="C102" s="164" t="s">
        <v>147</v>
      </c>
      <c r="D102" s="185" t="s">
        <v>282</v>
      </c>
      <c r="E102" s="96" t="s">
        <v>12</v>
      </c>
      <c r="F102" s="138" t="s">
        <v>392</v>
      </c>
      <c r="G102" s="207" t="s">
        <v>78</v>
      </c>
      <c r="H102" s="205"/>
      <c r="I102" s="206"/>
      <c r="N102" s="10" t="str">
        <f>N96</f>
        <v>Yes</v>
      </c>
    </row>
    <row r="103" spans="1:14" s="10" customFormat="1" ht="80" x14ac:dyDescent="0.2">
      <c r="A103" s="174"/>
      <c r="B103" s="165"/>
      <c r="C103" s="165"/>
      <c r="D103" s="183"/>
      <c r="E103" s="94" t="s">
        <v>254</v>
      </c>
      <c r="F103" s="137" t="s">
        <v>512</v>
      </c>
      <c r="G103" s="202"/>
      <c r="H103" s="194"/>
      <c r="I103" s="197"/>
      <c r="N103" s="10" t="str">
        <f>N96</f>
        <v>Yes</v>
      </c>
    </row>
    <row r="104" spans="1:14" s="10" customFormat="1" ht="80" x14ac:dyDescent="0.2">
      <c r="A104" s="192"/>
      <c r="B104" s="166"/>
      <c r="C104" s="166"/>
      <c r="D104" s="184"/>
      <c r="E104" s="95" t="s">
        <v>251</v>
      </c>
      <c r="F104" s="137" t="s">
        <v>393</v>
      </c>
      <c r="G104" s="203"/>
      <c r="H104" s="195"/>
      <c r="I104" s="198"/>
      <c r="N104" s="10" t="str">
        <f>N96</f>
        <v>Yes</v>
      </c>
    </row>
    <row r="105" spans="1:14" s="10" customFormat="1" ht="96" x14ac:dyDescent="0.2">
      <c r="A105" s="173"/>
      <c r="B105" s="210" t="s">
        <v>262</v>
      </c>
      <c r="C105" s="176" t="s">
        <v>124</v>
      </c>
      <c r="D105" s="185" t="s">
        <v>283</v>
      </c>
      <c r="E105" s="96" t="s">
        <v>12</v>
      </c>
      <c r="F105" s="141" t="s">
        <v>513</v>
      </c>
      <c r="G105" s="201" t="s">
        <v>78</v>
      </c>
      <c r="H105" s="193"/>
      <c r="I105" s="196"/>
      <c r="N105" s="10" t="str">
        <f>N96</f>
        <v>Yes</v>
      </c>
    </row>
    <row r="106" spans="1:14" s="10" customFormat="1" ht="64" x14ac:dyDescent="0.2">
      <c r="A106" s="174"/>
      <c r="B106" s="165"/>
      <c r="C106" s="165"/>
      <c r="D106" s="183"/>
      <c r="E106" s="94" t="s">
        <v>254</v>
      </c>
      <c r="F106" s="141" t="s">
        <v>514</v>
      </c>
      <c r="G106" s="202"/>
      <c r="H106" s="194"/>
      <c r="I106" s="197"/>
      <c r="N106" s="10" t="str">
        <f>N96</f>
        <v>Yes</v>
      </c>
    </row>
    <row r="107" spans="1:14" s="10" customFormat="1" ht="129" thickBot="1" x14ac:dyDescent="0.25">
      <c r="A107" s="175"/>
      <c r="B107" s="177"/>
      <c r="C107" s="177"/>
      <c r="D107" s="186"/>
      <c r="E107" s="95" t="s">
        <v>251</v>
      </c>
      <c r="F107" s="141" t="s">
        <v>515</v>
      </c>
      <c r="G107" s="204"/>
      <c r="H107" s="199"/>
      <c r="I107" s="200"/>
      <c r="N107" s="10" t="str">
        <f>N96</f>
        <v>Yes</v>
      </c>
    </row>
    <row r="108" spans="1:14" s="10" customFormat="1" ht="48" x14ac:dyDescent="0.2">
      <c r="A108" s="161" t="s">
        <v>284</v>
      </c>
      <c r="B108" s="209" t="s">
        <v>262</v>
      </c>
      <c r="C108" s="164" t="s">
        <v>26</v>
      </c>
      <c r="D108" s="182" t="s">
        <v>285</v>
      </c>
      <c r="E108" s="93" t="s">
        <v>12</v>
      </c>
      <c r="F108" s="136" t="s">
        <v>394</v>
      </c>
      <c r="G108" s="207" t="s">
        <v>78</v>
      </c>
      <c r="H108" s="205"/>
      <c r="I108" s="206"/>
      <c r="N108" s="15" t="str">
        <f>'2. Alcance y metas de procesos'!C21</f>
        <v>Yes</v>
      </c>
    </row>
    <row r="109" spans="1:14" s="10" customFormat="1" ht="80" x14ac:dyDescent="0.2">
      <c r="A109" s="162"/>
      <c r="B109" s="165"/>
      <c r="C109" s="165"/>
      <c r="D109" s="183"/>
      <c r="E109" s="94" t="s">
        <v>254</v>
      </c>
      <c r="F109" s="137" t="s">
        <v>516</v>
      </c>
      <c r="G109" s="202"/>
      <c r="H109" s="194"/>
      <c r="I109" s="197"/>
      <c r="N109" s="10" t="str">
        <f>N108</f>
        <v>Yes</v>
      </c>
    </row>
    <row r="110" spans="1:14" s="10" customFormat="1" ht="64" x14ac:dyDescent="0.2">
      <c r="A110" s="163"/>
      <c r="B110" s="166"/>
      <c r="C110" s="166"/>
      <c r="D110" s="184"/>
      <c r="E110" s="95" t="s">
        <v>251</v>
      </c>
      <c r="F110" s="140" t="s">
        <v>517</v>
      </c>
      <c r="G110" s="203"/>
      <c r="H110" s="195"/>
      <c r="I110" s="198"/>
      <c r="N110" s="10" t="str">
        <f>N108</f>
        <v>Yes</v>
      </c>
    </row>
    <row r="111" spans="1:14" s="10" customFormat="1" ht="48" x14ac:dyDescent="0.2">
      <c r="A111" s="173" t="s">
        <v>2</v>
      </c>
      <c r="B111" s="210" t="s">
        <v>262</v>
      </c>
      <c r="C111" s="176" t="s">
        <v>27</v>
      </c>
      <c r="D111" s="185" t="s">
        <v>286</v>
      </c>
      <c r="E111" s="96" t="s">
        <v>12</v>
      </c>
      <c r="F111" s="138" t="s">
        <v>518</v>
      </c>
      <c r="G111" s="201" t="s">
        <v>78</v>
      </c>
      <c r="H111" s="193"/>
      <c r="I111" s="196"/>
      <c r="N111" s="10" t="str">
        <f>N108</f>
        <v>Yes</v>
      </c>
    </row>
    <row r="112" spans="1:14" s="10" customFormat="1" ht="64" x14ac:dyDescent="0.2">
      <c r="A112" s="174"/>
      <c r="B112" s="165"/>
      <c r="C112" s="165"/>
      <c r="D112" s="183"/>
      <c r="E112" s="94" t="s">
        <v>254</v>
      </c>
      <c r="F112" s="137" t="s">
        <v>519</v>
      </c>
      <c r="G112" s="202"/>
      <c r="H112" s="194"/>
      <c r="I112" s="197"/>
      <c r="N112" s="10" t="str">
        <f>N108</f>
        <v>Yes</v>
      </c>
    </row>
    <row r="113" spans="1:14" s="10" customFormat="1" ht="65" thickBot="1" x14ac:dyDescent="0.25">
      <c r="A113" s="192"/>
      <c r="B113" s="166"/>
      <c r="C113" s="166"/>
      <c r="D113" s="184"/>
      <c r="E113" s="95" t="s">
        <v>251</v>
      </c>
      <c r="F113" s="139" t="s">
        <v>520</v>
      </c>
      <c r="G113" s="203"/>
      <c r="H113" s="195"/>
      <c r="I113" s="198"/>
      <c r="N113" s="10" t="str">
        <f>N108</f>
        <v>Yes</v>
      </c>
    </row>
    <row r="114" spans="1:14" s="10" customFormat="1" ht="32" x14ac:dyDescent="0.2">
      <c r="A114" s="173" t="s">
        <v>2</v>
      </c>
      <c r="B114" s="210" t="s">
        <v>264</v>
      </c>
      <c r="C114" s="176" t="s">
        <v>28</v>
      </c>
      <c r="D114" s="185" t="s">
        <v>287</v>
      </c>
      <c r="E114" s="88" t="s">
        <v>83</v>
      </c>
      <c r="F114" s="138" t="s">
        <v>395</v>
      </c>
      <c r="G114" s="201" t="s">
        <v>78</v>
      </c>
      <c r="H114" s="193"/>
      <c r="I114" s="196"/>
      <c r="N114" s="10" t="str">
        <f>N108</f>
        <v>Yes</v>
      </c>
    </row>
    <row r="115" spans="1:14" s="10" customFormat="1" ht="32" x14ac:dyDescent="0.2">
      <c r="A115" s="174"/>
      <c r="B115" s="165"/>
      <c r="C115" s="165"/>
      <c r="D115" s="183"/>
      <c r="E115" s="89" t="s">
        <v>250</v>
      </c>
      <c r="F115" s="137" t="s">
        <v>473</v>
      </c>
      <c r="G115" s="202"/>
      <c r="H115" s="194"/>
      <c r="I115" s="197"/>
      <c r="N115" s="10" t="str">
        <f>N108</f>
        <v>Yes</v>
      </c>
    </row>
    <row r="116" spans="1:14" s="10" customFormat="1" ht="33" thickBot="1" x14ac:dyDescent="0.25">
      <c r="A116" s="175"/>
      <c r="B116" s="177"/>
      <c r="C116" s="177"/>
      <c r="D116" s="186"/>
      <c r="E116" s="90" t="s">
        <v>251</v>
      </c>
      <c r="F116" s="139" t="s">
        <v>396</v>
      </c>
      <c r="G116" s="204"/>
      <c r="H116" s="199"/>
      <c r="I116" s="200"/>
      <c r="N116" s="10" t="str">
        <f>N108</f>
        <v>Yes</v>
      </c>
    </row>
    <row r="117" spans="1:14" s="10" customFormat="1" ht="96" x14ac:dyDescent="0.2">
      <c r="A117" s="208"/>
      <c r="B117" s="209" t="s">
        <v>262</v>
      </c>
      <c r="C117" s="164" t="s">
        <v>125</v>
      </c>
      <c r="D117" s="182" t="s">
        <v>288</v>
      </c>
      <c r="E117" s="96" t="s">
        <v>12</v>
      </c>
      <c r="F117" s="141" t="s">
        <v>521</v>
      </c>
      <c r="G117" s="207" t="s">
        <v>78</v>
      </c>
      <c r="H117" s="205"/>
      <c r="I117" s="206"/>
      <c r="N117" s="10" t="str">
        <f>N108</f>
        <v>Yes</v>
      </c>
    </row>
    <row r="118" spans="1:14" s="10" customFormat="1" ht="96" x14ac:dyDescent="0.2">
      <c r="A118" s="174"/>
      <c r="B118" s="165"/>
      <c r="C118" s="165"/>
      <c r="D118" s="183"/>
      <c r="E118" s="94" t="s">
        <v>254</v>
      </c>
      <c r="F118" s="141" t="s">
        <v>522</v>
      </c>
      <c r="G118" s="202"/>
      <c r="H118" s="194"/>
      <c r="I118" s="197"/>
      <c r="N118" s="10" t="str">
        <f>N108</f>
        <v>Yes</v>
      </c>
    </row>
    <row r="119" spans="1:14" s="10" customFormat="1" ht="193" thickBot="1" x14ac:dyDescent="0.25">
      <c r="A119" s="175"/>
      <c r="B119" s="177"/>
      <c r="C119" s="177"/>
      <c r="D119" s="186"/>
      <c r="E119" s="95" t="s">
        <v>251</v>
      </c>
      <c r="F119" s="141" t="s">
        <v>523</v>
      </c>
      <c r="G119" s="204"/>
      <c r="H119" s="199"/>
      <c r="I119" s="200"/>
      <c r="N119" s="10" t="str">
        <f>N108</f>
        <v>Yes</v>
      </c>
    </row>
    <row r="120" spans="1:14" s="10" customFormat="1" ht="96" x14ac:dyDescent="0.2">
      <c r="A120" s="161" t="s">
        <v>289</v>
      </c>
      <c r="B120" s="164" t="s">
        <v>262</v>
      </c>
      <c r="C120" s="164" t="s">
        <v>29</v>
      </c>
      <c r="D120" s="182" t="s">
        <v>290</v>
      </c>
      <c r="E120" s="93" t="s">
        <v>12</v>
      </c>
      <c r="F120" s="136" t="s">
        <v>600</v>
      </c>
      <c r="G120" s="207" t="s">
        <v>78</v>
      </c>
      <c r="H120" s="205"/>
      <c r="I120" s="206"/>
      <c r="N120" s="15" t="str">
        <f>'2. Alcance y metas de procesos'!C22</f>
        <v>Yes</v>
      </c>
    </row>
    <row r="121" spans="1:14" s="10" customFormat="1" ht="64" x14ac:dyDescent="0.2">
      <c r="A121" s="162"/>
      <c r="B121" s="165"/>
      <c r="C121" s="165"/>
      <c r="D121" s="183"/>
      <c r="E121" s="94" t="s">
        <v>254</v>
      </c>
      <c r="F121" s="137" t="s">
        <v>397</v>
      </c>
      <c r="G121" s="202"/>
      <c r="H121" s="194"/>
      <c r="I121" s="197"/>
      <c r="N121" s="10" t="str">
        <f>N120</f>
        <v>Yes</v>
      </c>
    </row>
    <row r="122" spans="1:14" s="10" customFormat="1" ht="144" x14ac:dyDescent="0.2">
      <c r="A122" s="163"/>
      <c r="B122" s="166"/>
      <c r="C122" s="166"/>
      <c r="D122" s="184"/>
      <c r="E122" s="95" t="s">
        <v>251</v>
      </c>
      <c r="F122" s="140" t="s">
        <v>524</v>
      </c>
      <c r="G122" s="203"/>
      <c r="H122" s="195"/>
      <c r="I122" s="198"/>
      <c r="N122" s="10" t="str">
        <f>N120</f>
        <v>Yes</v>
      </c>
    </row>
    <row r="123" spans="1:14" s="10" customFormat="1" ht="80" x14ac:dyDescent="0.2">
      <c r="A123" s="173" t="s">
        <v>3</v>
      </c>
      <c r="B123" s="176" t="s">
        <v>262</v>
      </c>
      <c r="C123" s="176" t="s">
        <v>30</v>
      </c>
      <c r="D123" s="185" t="s">
        <v>291</v>
      </c>
      <c r="E123" s="96" t="s">
        <v>12</v>
      </c>
      <c r="F123" s="138" t="s">
        <v>525</v>
      </c>
      <c r="G123" s="201" t="s">
        <v>78</v>
      </c>
      <c r="H123" s="193"/>
      <c r="I123" s="196"/>
      <c r="N123" s="10" t="str">
        <f>N120</f>
        <v>Yes</v>
      </c>
    </row>
    <row r="124" spans="1:14" s="10" customFormat="1" ht="144" x14ac:dyDescent="0.2">
      <c r="A124" s="174"/>
      <c r="B124" s="165"/>
      <c r="C124" s="165"/>
      <c r="D124" s="183"/>
      <c r="E124" s="94" t="s">
        <v>254</v>
      </c>
      <c r="F124" s="137" t="s">
        <v>526</v>
      </c>
      <c r="G124" s="202"/>
      <c r="H124" s="194"/>
      <c r="I124" s="197"/>
      <c r="N124" s="10" t="str">
        <f>N120</f>
        <v>Yes</v>
      </c>
    </row>
    <row r="125" spans="1:14" s="10" customFormat="1" ht="190" customHeight="1" x14ac:dyDescent="0.2">
      <c r="A125" s="192"/>
      <c r="B125" s="166"/>
      <c r="C125" s="166"/>
      <c r="D125" s="184"/>
      <c r="E125" s="95" t="s">
        <v>251</v>
      </c>
      <c r="F125" s="140" t="s">
        <v>601</v>
      </c>
      <c r="G125" s="203"/>
      <c r="H125" s="195"/>
      <c r="I125" s="198"/>
      <c r="N125" s="10" t="str">
        <f>N120</f>
        <v>Yes</v>
      </c>
    </row>
    <row r="126" spans="1:14" s="10" customFormat="1" ht="48" x14ac:dyDescent="0.2">
      <c r="A126" s="173" t="s">
        <v>3</v>
      </c>
      <c r="B126" s="176" t="s">
        <v>262</v>
      </c>
      <c r="C126" s="176" t="s">
        <v>31</v>
      </c>
      <c r="D126" s="185" t="s">
        <v>292</v>
      </c>
      <c r="E126" s="96" t="s">
        <v>12</v>
      </c>
      <c r="F126" s="138" t="s">
        <v>398</v>
      </c>
      <c r="G126" s="201" t="s">
        <v>78</v>
      </c>
      <c r="H126" s="193"/>
      <c r="I126" s="196"/>
      <c r="N126" s="10" t="str">
        <f>N120</f>
        <v>Yes</v>
      </c>
    </row>
    <row r="127" spans="1:14" s="10" customFormat="1" ht="80" x14ac:dyDescent="0.2">
      <c r="A127" s="174"/>
      <c r="B127" s="165"/>
      <c r="C127" s="165"/>
      <c r="D127" s="183"/>
      <c r="E127" s="94" t="s">
        <v>254</v>
      </c>
      <c r="F127" s="137" t="s">
        <v>527</v>
      </c>
      <c r="G127" s="202"/>
      <c r="H127" s="194"/>
      <c r="I127" s="197"/>
      <c r="N127" s="10" t="str">
        <f>N120</f>
        <v>Yes</v>
      </c>
    </row>
    <row r="128" spans="1:14" s="10" customFormat="1" ht="112" x14ac:dyDescent="0.2">
      <c r="A128" s="192"/>
      <c r="B128" s="166"/>
      <c r="C128" s="166"/>
      <c r="D128" s="184"/>
      <c r="E128" s="95" t="s">
        <v>251</v>
      </c>
      <c r="F128" s="140" t="s">
        <v>399</v>
      </c>
      <c r="G128" s="203"/>
      <c r="H128" s="195"/>
      <c r="I128" s="198"/>
      <c r="N128" s="10" t="str">
        <f>N120</f>
        <v>Yes</v>
      </c>
    </row>
    <row r="129" spans="1:14" s="10" customFormat="1" ht="128" x14ac:dyDescent="0.2">
      <c r="A129" s="173" t="s">
        <v>3</v>
      </c>
      <c r="B129" s="176" t="s">
        <v>262</v>
      </c>
      <c r="C129" s="176" t="s">
        <v>32</v>
      </c>
      <c r="D129" s="185" t="s">
        <v>293</v>
      </c>
      <c r="E129" s="96" t="s">
        <v>12</v>
      </c>
      <c r="F129" s="138" t="s">
        <v>400</v>
      </c>
      <c r="G129" s="201" t="s">
        <v>78</v>
      </c>
      <c r="H129" s="193"/>
      <c r="I129" s="196"/>
      <c r="N129" s="10" t="str">
        <f>N120</f>
        <v>Yes</v>
      </c>
    </row>
    <row r="130" spans="1:14" s="10" customFormat="1" ht="97" customHeight="1" x14ac:dyDescent="0.2">
      <c r="A130" s="174"/>
      <c r="B130" s="165"/>
      <c r="C130" s="165"/>
      <c r="D130" s="183"/>
      <c r="E130" s="94" t="s">
        <v>254</v>
      </c>
      <c r="F130" s="137" t="s">
        <v>401</v>
      </c>
      <c r="G130" s="202"/>
      <c r="H130" s="194"/>
      <c r="I130" s="197"/>
      <c r="N130" s="10" t="str">
        <f>N120</f>
        <v>Yes</v>
      </c>
    </row>
    <row r="131" spans="1:14" s="10" customFormat="1" ht="111" customHeight="1" thickBot="1" x14ac:dyDescent="0.25">
      <c r="A131" s="175"/>
      <c r="B131" s="177"/>
      <c r="C131" s="177"/>
      <c r="D131" s="186"/>
      <c r="E131" s="97" t="s">
        <v>251</v>
      </c>
      <c r="F131" s="139" t="s">
        <v>528</v>
      </c>
      <c r="G131" s="204"/>
      <c r="H131" s="199"/>
      <c r="I131" s="200"/>
      <c r="N131" s="10" t="str">
        <f>N120</f>
        <v>Yes</v>
      </c>
    </row>
    <row r="132" spans="1:14" s="10" customFormat="1" ht="47.25" customHeight="1" x14ac:dyDescent="0.2">
      <c r="A132" s="208"/>
      <c r="B132" s="164" t="s">
        <v>262</v>
      </c>
      <c r="C132" s="164" t="s">
        <v>126</v>
      </c>
      <c r="D132" s="182" t="s">
        <v>294</v>
      </c>
      <c r="E132" s="96" t="s">
        <v>12</v>
      </c>
      <c r="F132" s="141" t="s">
        <v>402</v>
      </c>
      <c r="G132" s="207" t="s">
        <v>78</v>
      </c>
      <c r="H132" s="205"/>
      <c r="I132" s="206"/>
      <c r="N132" s="10" t="str">
        <f>N120</f>
        <v>Yes</v>
      </c>
    </row>
    <row r="133" spans="1:14" s="10" customFormat="1" ht="64" x14ac:dyDescent="0.2">
      <c r="A133" s="174"/>
      <c r="B133" s="165"/>
      <c r="C133" s="165"/>
      <c r="D133" s="183"/>
      <c r="E133" s="94" t="s">
        <v>254</v>
      </c>
      <c r="F133" s="141" t="s">
        <v>529</v>
      </c>
      <c r="G133" s="202"/>
      <c r="H133" s="194"/>
      <c r="I133" s="197"/>
      <c r="N133" s="10" t="str">
        <f>N120</f>
        <v>Yes</v>
      </c>
    </row>
    <row r="134" spans="1:14" s="10" customFormat="1" ht="49" thickBot="1" x14ac:dyDescent="0.25">
      <c r="A134" s="175"/>
      <c r="B134" s="166"/>
      <c r="C134" s="177"/>
      <c r="D134" s="186"/>
      <c r="E134" s="95" t="s">
        <v>251</v>
      </c>
      <c r="F134" s="141" t="s">
        <v>474</v>
      </c>
      <c r="G134" s="204"/>
      <c r="H134" s="199"/>
      <c r="I134" s="200"/>
      <c r="N134" s="10" t="str">
        <f>N120</f>
        <v>Yes</v>
      </c>
    </row>
    <row r="135" spans="1:14" ht="32" customHeight="1" x14ac:dyDescent="0.2">
      <c r="A135" s="161" t="s">
        <v>295</v>
      </c>
      <c r="B135" s="164" t="s">
        <v>262</v>
      </c>
      <c r="C135" s="164" t="s">
        <v>33</v>
      </c>
      <c r="D135" s="182" t="s">
        <v>296</v>
      </c>
      <c r="E135" s="88" t="s">
        <v>12</v>
      </c>
      <c r="F135" s="142" t="s">
        <v>530</v>
      </c>
      <c r="G135" s="190" t="s">
        <v>78</v>
      </c>
      <c r="H135" s="167"/>
      <c r="I135" s="170"/>
      <c r="N135" s="12" t="str">
        <f>'2. Alcance y metas de procesos'!C23</f>
        <v>Yes</v>
      </c>
    </row>
    <row r="136" spans="1:14" ht="96" x14ac:dyDescent="0.2">
      <c r="A136" s="162"/>
      <c r="B136" s="165"/>
      <c r="C136" s="165"/>
      <c r="D136" s="183"/>
      <c r="E136" s="89" t="s">
        <v>254</v>
      </c>
      <c r="F136" s="143" t="s">
        <v>531</v>
      </c>
      <c r="G136" s="188"/>
      <c r="H136" s="168"/>
      <c r="I136" s="171"/>
      <c r="N136" s="8" t="str">
        <f>N135</f>
        <v>Yes</v>
      </c>
    </row>
    <row r="137" spans="1:14" ht="32" x14ac:dyDescent="0.2">
      <c r="A137" s="163"/>
      <c r="B137" s="166"/>
      <c r="C137" s="166"/>
      <c r="D137" s="184"/>
      <c r="E137" s="90" t="s">
        <v>251</v>
      </c>
      <c r="F137" s="144" t="s">
        <v>410</v>
      </c>
      <c r="G137" s="191"/>
      <c r="H137" s="169"/>
      <c r="I137" s="172"/>
      <c r="N137" s="8" t="str">
        <f>N135</f>
        <v>Yes</v>
      </c>
    </row>
    <row r="138" spans="1:14" ht="47.25" customHeight="1" x14ac:dyDescent="0.2">
      <c r="A138" s="173" t="s">
        <v>4</v>
      </c>
      <c r="B138" s="176" t="s">
        <v>262</v>
      </c>
      <c r="C138" s="176" t="s">
        <v>34</v>
      </c>
      <c r="D138" s="185" t="s">
        <v>297</v>
      </c>
      <c r="E138" s="91" t="s">
        <v>12</v>
      </c>
      <c r="F138" s="145" t="s">
        <v>403</v>
      </c>
      <c r="G138" s="187" t="s">
        <v>78</v>
      </c>
      <c r="H138" s="178"/>
      <c r="I138" s="180"/>
      <c r="N138" s="8" t="str">
        <f>N135</f>
        <v>Yes</v>
      </c>
    </row>
    <row r="139" spans="1:14" ht="64" x14ac:dyDescent="0.2">
      <c r="A139" s="174"/>
      <c r="B139" s="165"/>
      <c r="C139" s="165"/>
      <c r="D139" s="183"/>
      <c r="E139" s="89" t="s">
        <v>254</v>
      </c>
      <c r="F139" s="143" t="s">
        <v>532</v>
      </c>
      <c r="G139" s="188"/>
      <c r="H139" s="168"/>
      <c r="I139" s="171"/>
      <c r="N139" s="8" t="str">
        <f>N135</f>
        <v>Yes</v>
      </c>
    </row>
    <row r="140" spans="1:14" ht="48" x14ac:dyDescent="0.2">
      <c r="A140" s="192"/>
      <c r="B140" s="166"/>
      <c r="C140" s="166"/>
      <c r="D140" s="184"/>
      <c r="E140" s="90" t="s">
        <v>251</v>
      </c>
      <c r="F140" s="144" t="s">
        <v>404</v>
      </c>
      <c r="G140" s="191"/>
      <c r="H140" s="169"/>
      <c r="I140" s="172"/>
      <c r="N140" s="8" t="str">
        <f>N135</f>
        <v>Yes</v>
      </c>
    </row>
    <row r="141" spans="1:14" ht="64" x14ac:dyDescent="0.2">
      <c r="A141" s="173" t="s">
        <v>4</v>
      </c>
      <c r="B141" s="176" t="s">
        <v>262</v>
      </c>
      <c r="C141" s="176" t="s">
        <v>35</v>
      </c>
      <c r="D141" s="185" t="s">
        <v>298</v>
      </c>
      <c r="E141" s="91" t="s">
        <v>12</v>
      </c>
      <c r="F141" s="145" t="s">
        <v>415</v>
      </c>
      <c r="G141" s="187" t="s">
        <v>78</v>
      </c>
      <c r="H141" s="178"/>
      <c r="I141" s="180"/>
      <c r="N141" s="8" t="str">
        <f>N135</f>
        <v>Yes</v>
      </c>
    </row>
    <row r="142" spans="1:14" ht="64" x14ac:dyDescent="0.2">
      <c r="A142" s="174"/>
      <c r="B142" s="165"/>
      <c r="C142" s="165"/>
      <c r="D142" s="183"/>
      <c r="E142" s="89" t="s">
        <v>254</v>
      </c>
      <c r="F142" s="143" t="s">
        <v>533</v>
      </c>
      <c r="G142" s="188"/>
      <c r="H142" s="168"/>
      <c r="I142" s="171"/>
      <c r="N142" s="8" t="str">
        <f>N135</f>
        <v>Yes</v>
      </c>
    </row>
    <row r="143" spans="1:14" ht="48" x14ac:dyDescent="0.2">
      <c r="A143" s="192"/>
      <c r="B143" s="166"/>
      <c r="C143" s="166"/>
      <c r="D143" s="184"/>
      <c r="E143" s="90" t="s">
        <v>251</v>
      </c>
      <c r="F143" s="144" t="s">
        <v>534</v>
      </c>
      <c r="G143" s="191"/>
      <c r="H143" s="169"/>
      <c r="I143" s="172"/>
      <c r="N143" s="8" t="str">
        <f>N135</f>
        <v>Yes</v>
      </c>
    </row>
    <row r="144" spans="1:14" ht="64" x14ac:dyDescent="0.2">
      <c r="A144" s="173" t="s">
        <v>4</v>
      </c>
      <c r="B144" s="176" t="s">
        <v>262</v>
      </c>
      <c r="C144" s="176" t="s">
        <v>36</v>
      </c>
      <c r="D144" s="185" t="s">
        <v>299</v>
      </c>
      <c r="E144" s="91" t="s">
        <v>12</v>
      </c>
      <c r="F144" s="145" t="s">
        <v>405</v>
      </c>
      <c r="G144" s="187" t="s">
        <v>78</v>
      </c>
      <c r="H144" s="178"/>
      <c r="I144" s="180"/>
      <c r="N144" s="8" t="str">
        <f>N135</f>
        <v>Yes</v>
      </c>
    </row>
    <row r="145" spans="1:14" ht="80" x14ac:dyDescent="0.2">
      <c r="A145" s="174"/>
      <c r="B145" s="165"/>
      <c r="C145" s="165"/>
      <c r="D145" s="183"/>
      <c r="E145" s="89" t="s">
        <v>254</v>
      </c>
      <c r="F145" s="143" t="s">
        <v>535</v>
      </c>
      <c r="G145" s="188"/>
      <c r="H145" s="168"/>
      <c r="I145" s="171"/>
      <c r="N145" s="8" t="str">
        <f>N135</f>
        <v>Yes</v>
      </c>
    </row>
    <row r="146" spans="1:14" ht="64" x14ac:dyDescent="0.2">
      <c r="A146" s="192"/>
      <c r="B146" s="166"/>
      <c r="C146" s="166"/>
      <c r="D146" s="184"/>
      <c r="E146" s="90" t="s">
        <v>251</v>
      </c>
      <c r="F146" s="144" t="s">
        <v>602</v>
      </c>
      <c r="G146" s="191"/>
      <c r="H146" s="169"/>
      <c r="I146" s="172"/>
      <c r="N146" s="8" t="str">
        <f>N135</f>
        <v>Yes</v>
      </c>
    </row>
    <row r="147" spans="1:14" ht="48" x14ac:dyDescent="0.2">
      <c r="A147" s="173" t="s">
        <v>4</v>
      </c>
      <c r="B147" s="176" t="s">
        <v>262</v>
      </c>
      <c r="C147" s="176" t="s">
        <v>37</v>
      </c>
      <c r="D147" s="185" t="s">
        <v>300</v>
      </c>
      <c r="E147" s="91" t="s">
        <v>12</v>
      </c>
      <c r="F147" s="145" t="s">
        <v>475</v>
      </c>
      <c r="G147" s="187" t="s">
        <v>78</v>
      </c>
      <c r="H147" s="178"/>
      <c r="I147" s="180"/>
      <c r="N147" s="8" t="str">
        <f>N135</f>
        <v>Yes</v>
      </c>
    </row>
    <row r="148" spans="1:14" ht="64" x14ac:dyDescent="0.2">
      <c r="A148" s="174"/>
      <c r="B148" s="165"/>
      <c r="C148" s="165"/>
      <c r="D148" s="183"/>
      <c r="E148" s="89" t="s">
        <v>254</v>
      </c>
      <c r="F148" s="143" t="s">
        <v>406</v>
      </c>
      <c r="G148" s="188"/>
      <c r="H148" s="168"/>
      <c r="I148" s="171"/>
      <c r="N148" s="8" t="str">
        <f>N135</f>
        <v>Yes</v>
      </c>
    </row>
    <row r="149" spans="1:14" ht="32" x14ac:dyDescent="0.2">
      <c r="A149" s="192"/>
      <c r="B149" s="166"/>
      <c r="C149" s="166"/>
      <c r="D149" s="184"/>
      <c r="E149" s="90" t="s">
        <v>251</v>
      </c>
      <c r="F149" s="144" t="s">
        <v>407</v>
      </c>
      <c r="G149" s="191"/>
      <c r="H149" s="169"/>
      <c r="I149" s="172"/>
      <c r="N149" s="8" t="str">
        <f>N135</f>
        <v>Yes</v>
      </c>
    </row>
    <row r="150" spans="1:14" ht="48" x14ac:dyDescent="0.2">
      <c r="A150" s="173" t="s">
        <v>4</v>
      </c>
      <c r="B150" s="176" t="s">
        <v>262</v>
      </c>
      <c r="C150" s="176" t="s">
        <v>38</v>
      </c>
      <c r="D150" s="185" t="s">
        <v>301</v>
      </c>
      <c r="E150" s="91" t="s">
        <v>12</v>
      </c>
      <c r="F150" s="145" t="s">
        <v>536</v>
      </c>
      <c r="G150" s="187" t="s">
        <v>78</v>
      </c>
      <c r="H150" s="178"/>
      <c r="I150" s="180"/>
      <c r="N150" s="8" t="str">
        <f>N135</f>
        <v>Yes</v>
      </c>
    </row>
    <row r="151" spans="1:14" ht="48" x14ac:dyDescent="0.2">
      <c r="A151" s="174"/>
      <c r="B151" s="165"/>
      <c r="C151" s="165"/>
      <c r="D151" s="183"/>
      <c r="E151" s="89" t="s">
        <v>254</v>
      </c>
      <c r="F151" s="143" t="s">
        <v>408</v>
      </c>
      <c r="G151" s="188"/>
      <c r="H151" s="168"/>
      <c r="I151" s="171"/>
      <c r="N151" s="8" t="str">
        <f>N135</f>
        <v>Yes</v>
      </c>
    </row>
    <row r="152" spans="1:14" ht="65" thickBot="1" x14ac:dyDescent="0.25">
      <c r="A152" s="175"/>
      <c r="B152" s="177"/>
      <c r="C152" s="177"/>
      <c r="D152" s="186"/>
      <c r="E152" s="92" t="s">
        <v>251</v>
      </c>
      <c r="F152" s="146" t="s">
        <v>409</v>
      </c>
      <c r="G152" s="189"/>
      <c r="H152" s="179"/>
      <c r="I152" s="181"/>
      <c r="N152" s="8" t="str">
        <f>N135</f>
        <v>Yes</v>
      </c>
    </row>
    <row r="153" spans="1:14" ht="32" x14ac:dyDescent="0.2">
      <c r="A153" s="161" t="s">
        <v>302</v>
      </c>
      <c r="B153" s="164" t="s">
        <v>262</v>
      </c>
      <c r="C153" s="164" t="s">
        <v>39</v>
      </c>
      <c r="D153" s="182" t="s">
        <v>303</v>
      </c>
      <c r="E153" s="88" t="s">
        <v>12</v>
      </c>
      <c r="F153" s="142" t="s">
        <v>537</v>
      </c>
      <c r="G153" s="190" t="s">
        <v>78</v>
      </c>
      <c r="H153" s="167"/>
      <c r="I153" s="170"/>
      <c r="N153" s="12" t="str">
        <f>'2. Alcance y metas de procesos'!C24</f>
        <v>Yes</v>
      </c>
    </row>
    <row r="154" spans="1:14" ht="48" x14ac:dyDescent="0.2">
      <c r="A154" s="162"/>
      <c r="B154" s="165"/>
      <c r="C154" s="165"/>
      <c r="D154" s="183"/>
      <c r="E154" s="89" t="s">
        <v>254</v>
      </c>
      <c r="F154" s="143" t="s">
        <v>603</v>
      </c>
      <c r="G154" s="188"/>
      <c r="H154" s="168"/>
      <c r="I154" s="171"/>
      <c r="N154" s="8" t="str">
        <f>N153</f>
        <v>Yes</v>
      </c>
    </row>
    <row r="155" spans="1:14" ht="33" thickBot="1" x14ac:dyDescent="0.25">
      <c r="A155" s="163"/>
      <c r="B155" s="166"/>
      <c r="C155" s="177"/>
      <c r="D155" s="184"/>
      <c r="E155" s="90" t="s">
        <v>251</v>
      </c>
      <c r="F155" s="144" t="s">
        <v>411</v>
      </c>
      <c r="G155" s="189"/>
      <c r="H155" s="169"/>
      <c r="I155" s="172"/>
      <c r="N155" s="8" t="str">
        <f>N153</f>
        <v>Yes</v>
      </c>
    </row>
    <row r="156" spans="1:14" ht="47.25" customHeight="1" x14ac:dyDescent="0.2">
      <c r="A156" s="173"/>
      <c r="B156" s="164" t="s">
        <v>262</v>
      </c>
      <c r="C156" s="164" t="s">
        <v>40</v>
      </c>
      <c r="D156" s="185" t="s">
        <v>304</v>
      </c>
      <c r="E156" s="96" t="s">
        <v>12</v>
      </c>
      <c r="F156" s="145" t="s">
        <v>412</v>
      </c>
      <c r="G156" s="190" t="s">
        <v>78</v>
      </c>
      <c r="H156" s="178"/>
      <c r="I156" s="180"/>
      <c r="N156" s="8" t="str">
        <f>N153</f>
        <v>Yes</v>
      </c>
    </row>
    <row r="157" spans="1:14" ht="80" x14ac:dyDescent="0.2">
      <c r="A157" s="174"/>
      <c r="B157" s="165"/>
      <c r="C157" s="165"/>
      <c r="D157" s="183"/>
      <c r="E157" s="94" t="s">
        <v>254</v>
      </c>
      <c r="F157" s="143" t="s">
        <v>538</v>
      </c>
      <c r="G157" s="188"/>
      <c r="H157" s="168"/>
      <c r="I157" s="171"/>
      <c r="N157" s="8" t="str">
        <f>N153</f>
        <v>Yes</v>
      </c>
    </row>
    <row r="158" spans="1:14" ht="48" x14ac:dyDescent="0.2">
      <c r="A158" s="192"/>
      <c r="B158" s="166"/>
      <c r="C158" s="166"/>
      <c r="D158" s="184"/>
      <c r="E158" s="95" t="s">
        <v>251</v>
      </c>
      <c r="F158" s="144" t="s">
        <v>413</v>
      </c>
      <c r="G158" s="191"/>
      <c r="H158" s="169"/>
      <c r="I158" s="172"/>
      <c r="N158" s="8" t="str">
        <f>N153</f>
        <v>Yes</v>
      </c>
    </row>
    <row r="159" spans="1:14" ht="64" x14ac:dyDescent="0.2">
      <c r="A159" s="173" t="s">
        <v>5</v>
      </c>
      <c r="B159" s="176" t="s">
        <v>262</v>
      </c>
      <c r="C159" s="176" t="s">
        <v>41</v>
      </c>
      <c r="D159" s="185" t="s">
        <v>305</v>
      </c>
      <c r="E159" s="91" t="s">
        <v>12</v>
      </c>
      <c r="F159" s="145" t="s">
        <v>414</v>
      </c>
      <c r="G159" s="187" t="s">
        <v>78</v>
      </c>
      <c r="H159" s="178"/>
      <c r="I159" s="180"/>
      <c r="N159" s="8" t="str">
        <f>N153</f>
        <v>Yes</v>
      </c>
    </row>
    <row r="160" spans="1:14" ht="80" x14ac:dyDescent="0.2">
      <c r="A160" s="174"/>
      <c r="B160" s="165"/>
      <c r="C160" s="165"/>
      <c r="D160" s="183"/>
      <c r="E160" s="89" t="s">
        <v>254</v>
      </c>
      <c r="F160" s="143" t="s">
        <v>539</v>
      </c>
      <c r="G160" s="188"/>
      <c r="H160" s="168"/>
      <c r="I160" s="171"/>
      <c r="N160" s="8" t="str">
        <f>N153</f>
        <v>Yes</v>
      </c>
    </row>
    <row r="161" spans="1:14" ht="48" x14ac:dyDescent="0.2">
      <c r="A161" s="192"/>
      <c r="B161" s="166"/>
      <c r="C161" s="166"/>
      <c r="D161" s="184"/>
      <c r="E161" s="90" t="s">
        <v>251</v>
      </c>
      <c r="F161" s="144" t="s">
        <v>604</v>
      </c>
      <c r="G161" s="191"/>
      <c r="H161" s="169"/>
      <c r="I161" s="172"/>
      <c r="N161" s="8" t="str">
        <f>N153</f>
        <v>Yes</v>
      </c>
    </row>
    <row r="162" spans="1:14" ht="80" x14ac:dyDescent="0.2">
      <c r="A162" s="173" t="s">
        <v>5</v>
      </c>
      <c r="B162" s="176" t="s">
        <v>262</v>
      </c>
      <c r="C162" s="176" t="s">
        <v>42</v>
      </c>
      <c r="D162" s="185" t="s">
        <v>306</v>
      </c>
      <c r="E162" s="91" t="s">
        <v>12</v>
      </c>
      <c r="F162" s="145" t="s">
        <v>476</v>
      </c>
      <c r="G162" s="187" t="s">
        <v>78</v>
      </c>
      <c r="H162" s="178"/>
      <c r="I162" s="180"/>
      <c r="N162" s="8" t="str">
        <f>N153</f>
        <v>Yes</v>
      </c>
    </row>
    <row r="163" spans="1:14" ht="83" customHeight="1" x14ac:dyDescent="0.2">
      <c r="A163" s="174"/>
      <c r="B163" s="165"/>
      <c r="C163" s="165"/>
      <c r="D163" s="183"/>
      <c r="E163" s="89" t="s">
        <v>254</v>
      </c>
      <c r="F163" s="143" t="s">
        <v>605</v>
      </c>
      <c r="G163" s="188"/>
      <c r="H163" s="168"/>
      <c r="I163" s="171"/>
      <c r="N163" s="8" t="str">
        <f>N153</f>
        <v>Yes</v>
      </c>
    </row>
    <row r="164" spans="1:14" ht="81" thickBot="1" x14ac:dyDescent="0.25">
      <c r="A164" s="175"/>
      <c r="B164" s="177"/>
      <c r="C164" s="177"/>
      <c r="D164" s="186"/>
      <c r="E164" s="92" t="s">
        <v>251</v>
      </c>
      <c r="F164" s="146" t="s">
        <v>416</v>
      </c>
      <c r="G164" s="189"/>
      <c r="H164" s="179"/>
      <c r="I164" s="181"/>
      <c r="N164" s="8" t="str">
        <f>N153</f>
        <v>Yes</v>
      </c>
    </row>
    <row r="165" spans="1:14" ht="64" x14ac:dyDescent="0.2">
      <c r="A165" s="161" t="s">
        <v>307</v>
      </c>
      <c r="B165" s="164" t="s">
        <v>262</v>
      </c>
      <c r="C165" s="164" t="s">
        <v>43</v>
      </c>
      <c r="D165" s="182" t="s">
        <v>308</v>
      </c>
      <c r="E165" s="88" t="s">
        <v>12</v>
      </c>
      <c r="F165" s="142" t="s">
        <v>540</v>
      </c>
      <c r="G165" s="190" t="s">
        <v>78</v>
      </c>
      <c r="H165" s="167"/>
      <c r="I165" s="170"/>
      <c r="N165" s="12" t="str">
        <f>'2. Alcance y metas de procesos'!C25</f>
        <v>Yes</v>
      </c>
    </row>
    <row r="166" spans="1:14" ht="80" x14ac:dyDescent="0.2">
      <c r="A166" s="162"/>
      <c r="B166" s="165"/>
      <c r="C166" s="165"/>
      <c r="D166" s="183"/>
      <c r="E166" s="89" t="s">
        <v>254</v>
      </c>
      <c r="F166" s="143" t="s">
        <v>541</v>
      </c>
      <c r="G166" s="188"/>
      <c r="H166" s="168"/>
      <c r="I166" s="171"/>
      <c r="N166" s="8" t="str">
        <f>N165</f>
        <v>Yes</v>
      </c>
    </row>
    <row r="167" spans="1:14" ht="81" thickBot="1" x14ac:dyDescent="0.25">
      <c r="A167" s="163"/>
      <c r="B167" s="166"/>
      <c r="C167" s="177"/>
      <c r="D167" s="184"/>
      <c r="E167" s="90" t="s">
        <v>251</v>
      </c>
      <c r="F167" s="144" t="s">
        <v>417</v>
      </c>
      <c r="G167" s="189"/>
      <c r="H167" s="169"/>
      <c r="I167" s="172"/>
      <c r="N167" s="8" t="str">
        <f>N165</f>
        <v>Yes</v>
      </c>
    </row>
    <row r="168" spans="1:14" ht="64" x14ac:dyDescent="0.2">
      <c r="A168" s="173"/>
      <c r="B168" s="164" t="s">
        <v>262</v>
      </c>
      <c r="C168" s="164" t="s">
        <v>44</v>
      </c>
      <c r="D168" s="185" t="s">
        <v>309</v>
      </c>
      <c r="E168" s="96" t="s">
        <v>12</v>
      </c>
      <c r="F168" s="141" t="s">
        <v>542</v>
      </c>
      <c r="G168" s="190" t="s">
        <v>78</v>
      </c>
      <c r="H168" s="178"/>
      <c r="I168" s="180"/>
      <c r="N168" s="8" t="str">
        <f>N165</f>
        <v>Yes</v>
      </c>
    </row>
    <row r="169" spans="1:14" ht="80" x14ac:dyDescent="0.2">
      <c r="A169" s="174"/>
      <c r="B169" s="165"/>
      <c r="C169" s="165"/>
      <c r="D169" s="183"/>
      <c r="E169" s="94" t="s">
        <v>254</v>
      </c>
      <c r="F169" s="141" t="s">
        <v>606</v>
      </c>
      <c r="G169" s="188"/>
      <c r="H169" s="168"/>
      <c r="I169" s="171"/>
      <c r="N169" s="8" t="str">
        <f>N165</f>
        <v>Yes</v>
      </c>
    </row>
    <row r="170" spans="1:14" ht="80" x14ac:dyDescent="0.2">
      <c r="A170" s="192"/>
      <c r="B170" s="166"/>
      <c r="C170" s="166"/>
      <c r="D170" s="184"/>
      <c r="E170" s="95" t="s">
        <v>251</v>
      </c>
      <c r="F170" s="141" t="s">
        <v>543</v>
      </c>
      <c r="G170" s="191"/>
      <c r="H170" s="169"/>
      <c r="I170" s="172"/>
      <c r="N170" s="8" t="str">
        <f>N165</f>
        <v>Yes</v>
      </c>
    </row>
    <row r="171" spans="1:14" ht="80" x14ac:dyDescent="0.2">
      <c r="A171" s="173" t="s">
        <v>6</v>
      </c>
      <c r="B171" s="176" t="s">
        <v>262</v>
      </c>
      <c r="C171" s="176" t="s">
        <v>45</v>
      </c>
      <c r="D171" s="185" t="s">
        <v>310</v>
      </c>
      <c r="E171" s="91" t="s">
        <v>12</v>
      </c>
      <c r="F171" s="145" t="s">
        <v>477</v>
      </c>
      <c r="G171" s="187" t="s">
        <v>78</v>
      </c>
      <c r="H171" s="178"/>
      <c r="I171" s="180"/>
      <c r="N171" s="8" t="str">
        <f>N165</f>
        <v>Yes</v>
      </c>
    </row>
    <row r="172" spans="1:14" ht="80" x14ac:dyDescent="0.2">
      <c r="A172" s="174"/>
      <c r="B172" s="165"/>
      <c r="C172" s="165"/>
      <c r="D172" s="183"/>
      <c r="E172" s="89" t="s">
        <v>254</v>
      </c>
      <c r="F172" s="143" t="s">
        <v>607</v>
      </c>
      <c r="G172" s="188"/>
      <c r="H172" s="168"/>
      <c r="I172" s="171"/>
      <c r="N172" s="8" t="str">
        <f>N165</f>
        <v>Yes</v>
      </c>
    </row>
    <row r="173" spans="1:14" ht="96" x14ac:dyDescent="0.2">
      <c r="A173" s="192"/>
      <c r="B173" s="166"/>
      <c r="C173" s="166"/>
      <c r="D173" s="184"/>
      <c r="E173" s="90" t="s">
        <v>251</v>
      </c>
      <c r="F173" s="144" t="s">
        <v>478</v>
      </c>
      <c r="G173" s="191"/>
      <c r="H173" s="169"/>
      <c r="I173" s="172"/>
      <c r="N173" s="8" t="str">
        <f>N165</f>
        <v>Yes</v>
      </c>
    </row>
    <row r="174" spans="1:14" ht="96" x14ac:dyDescent="0.2">
      <c r="A174" s="173" t="s">
        <v>6</v>
      </c>
      <c r="B174" s="176" t="s">
        <v>262</v>
      </c>
      <c r="C174" s="176" t="s">
        <v>46</v>
      </c>
      <c r="D174" s="185" t="s">
        <v>311</v>
      </c>
      <c r="E174" s="91" t="s">
        <v>12</v>
      </c>
      <c r="F174" s="145" t="s">
        <v>544</v>
      </c>
      <c r="G174" s="187" t="s">
        <v>78</v>
      </c>
      <c r="H174" s="178"/>
      <c r="I174" s="180"/>
      <c r="N174" s="8" t="str">
        <f>N165</f>
        <v>Yes</v>
      </c>
    </row>
    <row r="175" spans="1:14" ht="80" x14ac:dyDescent="0.2">
      <c r="A175" s="174"/>
      <c r="B175" s="165"/>
      <c r="C175" s="165"/>
      <c r="D175" s="183"/>
      <c r="E175" s="89" t="s">
        <v>254</v>
      </c>
      <c r="F175" s="143" t="s">
        <v>418</v>
      </c>
      <c r="G175" s="188"/>
      <c r="H175" s="168"/>
      <c r="I175" s="171"/>
      <c r="N175" s="8" t="str">
        <f>N165</f>
        <v>Yes</v>
      </c>
    </row>
    <row r="176" spans="1:14" ht="80" x14ac:dyDescent="0.2">
      <c r="A176" s="192"/>
      <c r="B176" s="166"/>
      <c r="C176" s="166"/>
      <c r="D176" s="184"/>
      <c r="E176" s="90" t="s">
        <v>251</v>
      </c>
      <c r="F176" s="144" t="s">
        <v>545</v>
      </c>
      <c r="G176" s="191"/>
      <c r="H176" s="169"/>
      <c r="I176" s="172"/>
      <c r="N176" s="8" t="str">
        <f>N165</f>
        <v>Yes</v>
      </c>
    </row>
    <row r="177" spans="1:14" ht="160" x14ac:dyDescent="0.2">
      <c r="A177" s="173" t="s">
        <v>6</v>
      </c>
      <c r="B177" s="176" t="s">
        <v>262</v>
      </c>
      <c r="C177" s="176" t="s">
        <v>47</v>
      </c>
      <c r="D177" s="185" t="s">
        <v>312</v>
      </c>
      <c r="E177" s="91" t="s">
        <v>12</v>
      </c>
      <c r="F177" s="145" t="s">
        <v>546</v>
      </c>
      <c r="G177" s="187" t="s">
        <v>78</v>
      </c>
      <c r="H177" s="178"/>
      <c r="I177" s="180"/>
      <c r="N177" s="8" t="str">
        <f>N165</f>
        <v>Yes</v>
      </c>
    </row>
    <row r="178" spans="1:14" ht="80" x14ac:dyDescent="0.2">
      <c r="A178" s="174"/>
      <c r="B178" s="165"/>
      <c r="C178" s="165"/>
      <c r="D178" s="183"/>
      <c r="E178" s="89" t="s">
        <v>254</v>
      </c>
      <c r="F178" s="143" t="s">
        <v>419</v>
      </c>
      <c r="G178" s="188"/>
      <c r="H178" s="168"/>
      <c r="I178" s="171"/>
      <c r="N178" s="8" t="str">
        <f>N165</f>
        <v>Yes</v>
      </c>
    </row>
    <row r="179" spans="1:14" ht="64" x14ac:dyDescent="0.2">
      <c r="A179" s="192"/>
      <c r="B179" s="166"/>
      <c r="C179" s="166"/>
      <c r="D179" s="184"/>
      <c r="E179" s="90" t="s">
        <v>251</v>
      </c>
      <c r="F179" s="144" t="s">
        <v>420</v>
      </c>
      <c r="G179" s="191"/>
      <c r="H179" s="169"/>
      <c r="I179" s="172"/>
      <c r="N179" s="8" t="str">
        <f>N165</f>
        <v>Yes</v>
      </c>
    </row>
    <row r="180" spans="1:14" ht="31.5" customHeight="1" x14ac:dyDescent="0.2">
      <c r="A180" s="173" t="s">
        <v>6</v>
      </c>
      <c r="B180" s="176" t="s">
        <v>262</v>
      </c>
      <c r="C180" s="176" t="s">
        <v>48</v>
      </c>
      <c r="D180" s="185" t="s">
        <v>313</v>
      </c>
      <c r="E180" s="91" t="s">
        <v>12</v>
      </c>
      <c r="F180" s="145" t="s">
        <v>421</v>
      </c>
      <c r="G180" s="187" t="s">
        <v>78</v>
      </c>
      <c r="H180" s="178"/>
      <c r="I180" s="180"/>
      <c r="N180" s="8" t="str">
        <f>N165</f>
        <v>Yes</v>
      </c>
    </row>
    <row r="181" spans="1:14" ht="96" x14ac:dyDescent="0.2">
      <c r="A181" s="174"/>
      <c r="B181" s="165"/>
      <c r="C181" s="165"/>
      <c r="D181" s="183"/>
      <c r="E181" s="89" t="s">
        <v>254</v>
      </c>
      <c r="F181" s="143" t="s">
        <v>547</v>
      </c>
      <c r="G181" s="188"/>
      <c r="H181" s="168"/>
      <c r="I181" s="171"/>
      <c r="N181" s="8" t="str">
        <f>N165</f>
        <v>Yes</v>
      </c>
    </row>
    <row r="182" spans="1:14" ht="64" x14ac:dyDescent="0.2">
      <c r="A182" s="192"/>
      <c r="B182" s="166"/>
      <c r="C182" s="166"/>
      <c r="D182" s="184"/>
      <c r="E182" s="90" t="s">
        <v>251</v>
      </c>
      <c r="F182" s="144" t="s">
        <v>422</v>
      </c>
      <c r="G182" s="191"/>
      <c r="H182" s="169"/>
      <c r="I182" s="172"/>
      <c r="N182" s="8" t="str">
        <f>N165</f>
        <v>Yes</v>
      </c>
    </row>
    <row r="183" spans="1:14" ht="48" x14ac:dyDescent="0.2">
      <c r="A183" s="173" t="s">
        <v>6</v>
      </c>
      <c r="B183" s="176" t="s">
        <v>262</v>
      </c>
      <c r="C183" s="176" t="s">
        <v>49</v>
      </c>
      <c r="D183" s="185" t="s">
        <v>314</v>
      </c>
      <c r="E183" s="91" t="s">
        <v>12</v>
      </c>
      <c r="F183" s="145" t="s">
        <v>548</v>
      </c>
      <c r="G183" s="187" t="s">
        <v>78</v>
      </c>
      <c r="H183" s="178"/>
      <c r="I183" s="180"/>
      <c r="N183" s="8" t="str">
        <f>N165</f>
        <v>Yes</v>
      </c>
    </row>
    <row r="184" spans="1:14" ht="112" x14ac:dyDescent="0.2">
      <c r="A184" s="174"/>
      <c r="B184" s="165"/>
      <c r="C184" s="165"/>
      <c r="D184" s="183"/>
      <c r="E184" s="89" t="s">
        <v>254</v>
      </c>
      <c r="F184" s="143" t="s">
        <v>549</v>
      </c>
      <c r="G184" s="188"/>
      <c r="H184" s="168"/>
      <c r="I184" s="171"/>
      <c r="N184" s="8" t="str">
        <f>N165</f>
        <v>Yes</v>
      </c>
    </row>
    <row r="185" spans="1:14" ht="97" thickBot="1" x14ac:dyDescent="0.25">
      <c r="A185" s="175"/>
      <c r="B185" s="177"/>
      <c r="C185" s="177"/>
      <c r="D185" s="186"/>
      <c r="E185" s="92" t="s">
        <v>251</v>
      </c>
      <c r="F185" s="146" t="s">
        <v>550</v>
      </c>
      <c r="G185" s="189"/>
      <c r="H185" s="179"/>
      <c r="I185" s="181"/>
      <c r="N185" s="8" t="str">
        <f>N165</f>
        <v>Yes</v>
      </c>
    </row>
    <row r="186" spans="1:14" s="10" customFormat="1" ht="64" x14ac:dyDescent="0.2">
      <c r="A186" s="161" t="s">
        <v>315</v>
      </c>
      <c r="B186" s="164" t="s">
        <v>262</v>
      </c>
      <c r="C186" s="164" t="s">
        <v>50</v>
      </c>
      <c r="D186" s="182" t="s">
        <v>316</v>
      </c>
      <c r="E186" s="93" t="s">
        <v>12</v>
      </c>
      <c r="F186" s="136" t="s">
        <v>608</v>
      </c>
      <c r="G186" s="207" t="s">
        <v>78</v>
      </c>
      <c r="H186" s="205"/>
      <c r="I186" s="206"/>
      <c r="N186" s="15" t="str">
        <f>'2. Alcance y metas de procesos'!C26</f>
        <v>Yes</v>
      </c>
    </row>
    <row r="187" spans="1:14" s="10" customFormat="1" ht="64" x14ac:dyDescent="0.2">
      <c r="A187" s="162"/>
      <c r="B187" s="165"/>
      <c r="C187" s="165"/>
      <c r="D187" s="183"/>
      <c r="E187" s="94" t="s">
        <v>254</v>
      </c>
      <c r="F187" s="137" t="s">
        <v>423</v>
      </c>
      <c r="G187" s="202"/>
      <c r="H187" s="194"/>
      <c r="I187" s="197"/>
      <c r="N187" s="10" t="str">
        <f>N186</f>
        <v>Yes</v>
      </c>
    </row>
    <row r="188" spans="1:14" s="10" customFormat="1" ht="65" thickBot="1" x14ac:dyDescent="0.25">
      <c r="A188" s="163"/>
      <c r="B188" s="177"/>
      <c r="C188" s="177"/>
      <c r="D188" s="184"/>
      <c r="E188" s="95" t="s">
        <v>251</v>
      </c>
      <c r="F188" s="140" t="s">
        <v>424</v>
      </c>
      <c r="G188" s="204"/>
      <c r="H188" s="195"/>
      <c r="I188" s="198"/>
      <c r="N188" s="10" t="str">
        <f>N186</f>
        <v>Yes</v>
      </c>
    </row>
    <row r="189" spans="1:14" s="10" customFormat="1" ht="48" x14ac:dyDescent="0.2">
      <c r="A189" s="173"/>
      <c r="B189" s="164" t="s">
        <v>262</v>
      </c>
      <c r="C189" s="164" t="s">
        <v>51</v>
      </c>
      <c r="D189" s="185" t="s">
        <v>317</v>
      </c>
      <c r="E189" s="96" t="s">
        <v>12</v>
      </c>
      <c r="F189" s="141" t="s">
        <v>551</v>
      </c>
      <c r="G189" s="207" t="s">
        <v>78</v>
      </c>
      <c r="H189" s="193"/>
      <c r="I189" s="196"/>
      <c r="N189" s="10" t="str">
        <f>N186</f>
        <v>Yes</v>
      </c>
    </row>
    <row r="190" spans="1:14" s="10" customFormat="1" ht="64" x14ac:dyDescent="0.2">
      <c r="A190" s="174"/>
      <c r="B190" s="165"/>
      <c r="C190" s="165"/>
      <c r="D190" s="183"/>
      <c r="E190" s="94" t="s">
        <v>254</v>
      </c>
      <c r="F190" s="137" t="s">
        <v>425</v>
      </c>
      <c r="G190" s="202"/>
      <c r="H190" s="194"/>
      <c r="I190" s="197"/>
      <c r="N190" s="10" t="str">
        <f>N186</f>
        <v>Yes</v>
      </c>
    </row>
    <row r="191" spans="1:14" s="10" customFormat="1" ht="97" thickBot="1" x14ac:dyDescent="0.25">
      <c r="A191" s="192"/>
      <c r="B191" s="166"/>
      <c r="C191" s="166"/>
      <c r="D191" s="184"/>
      <c r="E191" s="95" t="s">
        <v>251</v>
      </c>
      <c r="F191" s="139" t="s">
        <v>426</v>
      </c>
      <c r="G191" s="203"/>
      <c r="H191" s="195"/>
      <c r="I191" s="198"/>
      <c r="N191" s="10" t="str">
        <f>N186</f>
        <v>Yes</v>
      </c>
    </row>
    <row r="192" spans="1:14" s="10" customFormat="1" ht="31.5" customHeight="1" x14ac:dyDescent="0.2">
      <c r="A192" s="173" t="s">
        <v>7</v>
      </c>
      <c r="B192" s="176" t="s">
        <v>262</v>
      </c>
      <c r="C192" s="176" t="s">
        <v>52</v>
      </c>
      <c r="D192" s="185" t="s">
        <v>318</v>
      </c>
      <c r="E192" s="96" t="s">
        <v>12</v>
      </c>
      <c r="F192" s="138" t="s">
        <v>427</v>
      </c>
      <c r="G192" s="201" t="s">
        <v>78</v>
      </c>
      <c r="H192" s="193"/>
      <c r="I192" s="196"/>
      <c r="N192" s="10" t="str">
        <f>N186</f>
        <v>Yes</v>
      </c>
    </row>
    <row r="193" spans="1:14" s="10" customFormat="1" ht="64" x14ac:dyDescent="0.2">
      <c r="A193" s="174"/>
      <c r="B193" s="165"/>
      <c r="C193" s="165"/>
      <c r="D193" s="183"/>
      <c r="E193" s="94" t="s">
        <v>254</v>
      </c>
      <c r="F193" s="137" t="s">
        <v>552</v>
      </c>
      <c r="G193" s="202"/>
      <c r="H193" s="194"/>
      <c r="I193" s="197"/>
      <c r="N193" s="10" t="str">
        <f>N186</f>
        <v>Yes</v>
      </c>
    </row>
    <row r="194" spans="1:14" s="10" customFormat="1" ht="112" x14ac:dyDescent="0.2">
      <c r="A194" s="192"/>
      <c r="B194" s="166"/>
      <c r="C194" s="166"/>
      <c r="D194" s="184"/>
      <c r="E194" s="95" t="s">
        <v>251</v>
      </c>
      <c r="F194" s="140" t="s">
        <v>428</v>
      </c>
      <c r="G194" s="203"/>
      <c r="H194" s="195"/>
      <c r="I194" s="198"/>
      <c r="N194" s="10" t="str">
        <f>N186</f>
        <v>Yes</v>
      </c>
    </row>
    <row r="195" spans="1:14" s="10" customFormat="1" ht="112" x14ac:dyDescent="0.2">
      <c r="A195" s="173" t="s">
        <v>7</v>
      </c>
      <c r="B195" s="176" t="s">
        <v>262</v>
      </c>
      <c r="C195" s="176" t="s">
        <v>53</v>
      </c>
      <c r="D195" s="185" t="s">
        <v>319</v>
      </c>
      <c r="E195" s="96" t="s">
        <v>12</v>
      </c>
      <c r="F195" s="138" t="s">
        <v>553</v>
      </c>
      <c r="G195" s="201" t="s">
        <v>78</v>
      </c>
      <c r="H195" s="193"/>
      <c r="I195" s="196"/>
      <c r="N195" s="10" t="str">
        <f>N186</f>
        <v>Yes</v>
      </c>
    </row>
    <row r="196" spans="1:14" s="10" customFormat="1" ht="96" x14ac:dyDescent="0.2">
      <c r="A196" s="174"/>
      <c r="B196" s="165"/>
      <c r="C196" s="165"/>
      <c r="D196" s="183"/>
      <c r="E196" s="94" t="s">
        <v>254</v>
      </c>
      <c r="F196" s="137" t="s">
        <v>429</v>
      </c>
      <c r="G196" s="202"/>
      <c r="H196" s="194"/>
      <c r="I196" s="197"/>
      <c r="N196" s="10" t="str">
        <f>N186</f>
        <v>Yes</v>
      </c>
    </row>
    <row r="197" spans="1:14" s="10" customFormat="1" ht="81" thickBot="1" x14ac:dyDescent="0.25">
      <c r="A197" s="175"/>
      <c r="B197" s="177"/>
      <c r="C197" s="177"/>
      <c r="D197" s="186"/>
      <c r="E197" s="97" t="s">
        <v>251</v>
      </c>
      <c r="F197" s="139" t="s">
        <v>479</v>
      </c>
      <c r="G197" s="204"/>
      <c r="H197" s="199"/>
      <c r="I197" s="200"/>
      <c r="N197" s="10" t="str">
        <f>N186</f>
        <v>Yes</v>
      </c>
    </row>
    <row r="198" spans="1:14" s="10" customFormat="1" ht="64" x14ac:dyDescent="0.2">
      <c r="A198" s="161" t="s">
        <v>320</v>
      </c>
      <c r="B198" s="164" t="s">
        <v>264</v>
      </c>
      <c r="C198" s="164" t="s">
        <v>54</v>
      </c>
      <c r="D198" s="182" t="s">
        <v>321</v>
      </c>
      <c r="E198" s="93" t="s">
        <v>12</v>
      </c>
      <c r="F198" s="136" t="s">
        <v>609</v>
      </c>
      <c r="G198" s="207" t="s">
        <v>78</v>
      </c>
      <c r="H198" s="205"/>
      <c r="I198" s="206"/>
      <c r="N198" s="15" t="str">
        <f>'2. Alcance y metas de procesos'!C27</f>
        <v>Yes</v>
      </c>
    </row>
    <row r="199" spans="1:14" s="10" customFormat="1" ht="48" x14ac:dyDescent="0.2">
      <c r="A199" s="162"/>
      <c r="B199" s="165"/>
      <c r="C199" s="165"/>
      <c r="D199" s="183"/>
      <c r="E199" s="94" t="s">
        <v>254</v>
      </c>
      <c r="F199" s="137" t="s">
        <v>430</v>
      </c>
      <c r="G199" s="202"/>
      <c r="H199" s="194"/>
      <c r="I199" s="197"/>
      <c r="N199" s="10" t="str">
        <f>N198</f>
        <v>Yes</v>
      </c>
    </row>
    <row r="200" spans="1:14" s="10" customFormat="1" ht="97" thickBot="1" x14ac:dyDescent="0.25">
      <c r="A200" s="163"/>
      <c r="B200" s="166"/>
      <c r="C200" s="166"/>
      <c r="D200" s="184"/>
      <c r="E200" s="95" t="s">
        <v>251</v>
      </c>
      <c r="F200" s="140" t="s">
        <v>431</v>
      </c>
      <c r="G200" s="203"/>
      <c r="H200" s="195"/>
      <c r="I200" s="198"/>
      <c r="N200" s="10" t="str">
        <f>N198</f>
        <v>Yes</v>
      </c>
    </row>
    <row r="201" spans="1:14" s="10" customFormat="1" ht="64" x14ac:dyDescent="0.2">
      <c r="A201" s="173" t="s">
        <v>8</v>
      </c>
      <c r="B201" s="176" t="s">
        <v>264</v>
      </c>
      <c r="C201" s="176" t="s">
        <v>55</v>
      </c>
      <c r="D201" s="185" t="s">
        <v>322</v>
      </c>
      <c r="E201" s="88" t="s">
        <v>83</v>
      </c>
      <c r="F201" s="138" t="s">
        <v>432</v>
      </c>
      <c r="G201" s="201" t="s">
        <v>78</v>
      </c>
      <c r="H201" s="193"/>
      <c r="I201" s="196"/>
      <c r="N201" s="10" t="str">
        <f>N198</f>
        <v>Yes</v>
      </c>
    </row>
    <row r="202" spans="1:14" s="10" customFormat="1" ht="112" x14ac:dyDescent="0.2">
      <c r="A202" s="174"/>
      <c r="B202" s="165"/>
      <c r="C202" s="165"/>
      <c r="D202" s="183"/>
      <c r="E202" s="89" t="s">
        <v>250</v>
      </c>
      <c r="F202" s="137" t="s">
        <v>610</v>
      </c>
      <c r="G202" s="202"/>
      <c r="H202" s="194"/>
      <c r="I202" s="197"/>
      <c r="N202" s="10" t="str">
        <f>N198</f>
        <v>Yes</v>
      </c>
    </row>
    <row r="203" spans="1:14" s="10" customFormat="1" ht="97" thickBot="1" x14ac:dyDescent="0.25">
      <c r="A203" s="192"/>
      <c r="B203" s="166"/>
      <c r="C203" s="166"/>
      <c r="D203" s="184"/>
      <c r="E203" s="90" t="s">
        <v>251</v>
      </c>
      <c r="F203" s="140" t="s">
        <v>554</v>
      </c>
      <c r="G203" s="203"/>
      <c r="H203" s="195"/>
      <c r="I203" s="198"/>
      <c r="N203" s="10" t="str">
        <f>N198</f>
        <v>Yes</v>
      </c>
    </row>
    <row r="204" spans="1:14" s="10" customFormat="1" ht="64" x14ac:dyDescent="0.2">
      <c r="A204" s="173" t="s">
        <v>8</v>
      </c>
      <c r="B204" s="176" t="s">
        <v>264</v>
      </c>
      <c r="C204" s="176" t="s">
        <v>56</v>
      </c>
      <c r="D204" s="185" t="s">
        <v>323</v>
      </c>
      <c r="E204" s="88" t="s">
        <v>83</v>
      </c>
      <c r="F204" s="138" t="s">
        <v>555</v>
      </c>
      <c r="G204" s="201" t="s">
        <v>78</v>
      </c>
      <c r="H204" s="193"/>
      <c r="I204" s="196"/>
      <c r="N204" s="10" t="str">
        <f>N198</f>
        <v>Yes</v>
      </c>
    </row>
    <row r="205" spans="1:14" s="10" customFormat="1" ht="112" x14ac:dyDescent="0.2">
      <c r="A205" s="174"/>
      <c r="B205" s="165"/>
      <c r="C205" s="165"/>
      <c r="D205" s="183"/>
      <c r="E205" s="89" t="s">
        <v>250</v>
      </c>
      <c r="F205" s="137" t="s">
        <v>433</v>
      </c>
      <c r="G205" s="202"/>
      <c r="H205" s="194"/>
      <c r="I205" s="197"/>
      <c r="N205" s="10" t="str">
        <f>N198</f>
        <v>Yes</v>
      </c>
    </row>
    <row r="206" spans="1:14" s="10" customFormat="1" ht="80" x14ac:dyDescent="0.2">
      <c r="A206" s="192"/>
      <c r="B206" s="166"/>
      <c r="C206" s="166"/>
      <c r="D206" s="184"/>
      <c r="E206" s="90" t="s">
        <v>251</v>
      </c>
      <c r="F206" s="140" t="s">
        <v>556</v>
      </c>
      <c r="G206" s="203"/>
      <c r="H206" s="195"/>
      <c r="I206" s="198"/>
      <c r="N206" s="10" t="str">
        <f>N198</f>
        <v>Yes</v>
      </c>
    </row>
    <row r="207" spans="1:14" s="10" customFormat="1" ht="48" x14ac:dyDescent="0.2">
      <c r="A207" s="173" t="s">
        <v>8</v>
      </c>
      <c r="B207" s="176" t="s">
        <v>262</v>
      </c>
      <c r="C207" s="176" t="s">
        <v>57</v>
      </c>
      <c r="D207" s="185" t="s">
        <v>324</v>
      </c>
      <c r="E207" s="96" t="s">
        <v>12</v>
      </c>
      <c r="F207" s="138" t="s">
        <v>434</v>
      </c>
      <c r="G207" s="201" t="s">
        <v>78</v>
      </c>
      <c r="H207" s="193"/>
      <c r="I207" s="196"/>
      <c r="N207" s="10" t="str">
        <f>N198</f>
        <v>Yes</v>
      </c>
    </row>
    <row r="208" spans="1:14" s="10" customFormat="1" ht="80" x14ac:dyDescent="0.2">
      <c r="A208" s="174"/>
      <c r="B208" s="165"/>
      <c r="C208" s="165"/>
      <c r="D208" s="183"/>
      <c r="E208" s="94" t="s">
        <v>254</v>
      </c>
      <c r="F208" s="137" t="s">
        <v>435</v>
      </c>
      <c r="G208" s="202"/>
      <c r="H208" s="194"/>
      <c r="I208" s="197"/>
      <c r="N208" s="10" t="str">
        <f>N198</f>
        <v>Yes</v>
      </c>
    </row>
    <row r="209" spans="1:14" s="10" customFormat="1" ht="80" x14ac:dyDescent="0.2">
      <c r="A209" s="192"/>
      <c r="B209" s="166"/>
      <c r="C209" s="166"/>
      <c r="D209" s="184"/>
      <c r="E209" s="95" t="s">
        <v>251</v>
      </c>
      <c r="F209" s="140" t="s">
        <v>436</v>
      </c>
      <c r="G209" s="203"/>
      <c r="H209" s="195"/>
      <c r="I209" s="198"/>
      <c r="N209" s="10" t="str">
        <f>N198</f>
        <v>Yes</v>
      </c>
    </row>
    <row r="210" spans="1:14" s="10" customFormat="1" ht="80" x14ac:dyDescent="0.2">
      <c r="A210" s="173" t="s">
        <v>8</v>
      </c>
      <c r="B210" s="176" t="s">
        <v>262</v>
      </c>
      <c r="C210" s="176" t="s">
        <v>58</v>
      </c>
      <c r="D210" s="185" t="s">
        <v>325</v>
      </c>
      <c r="E210" s="96" t="s">
        <v>12</v>
      </c>
      <c r="F210" s="138" t="s">
        <v>611</v>
      </c>
      <c r="G210" s="201" t="s">
        <v>78</v>
      </c>
      <c r="H210" s="193"/>
      <c r="I210" s="196"/>
      <c r="N210" s="10" t="str">
        <f>N198</f>
        <v>Yes</v>
      </c>
    </row>
    <row r="211" spans="1:14" s="10" customFormat="1" ht="80" x14ac:dyDescent="0.2">
      <c r="A211" s="174"/>
      <c r="B211" s="165"/>
      <c r="C211" s="165"/>
      <c r="D211" s="183"/>
      <c r="E211" s="94" t="s">
        <v>254</v>
      </c>
      <c r="F211" s="137" t="s">
        <v>557</v>
      </c>
      <c r="G211" s="202"/>
      <c r="H211" s="194"/>
      <c r="I211" s="197"/>
      <c r="N211" s="10" t="str">
        <f>N198</f>
        <v>Yes</v>
      </c>
    </row>
    <row r="212" spans="1:14" s="10" customFormat="1" ht="64" x14ac:dyDescent="0.2">
      <c r="A212" s="192"/>
      <c r="B212" s="166"/>
      <c r="C212" s="166"/>
      <c r="D212" s="184"/>
      <c r="E212" s="95" t="s">
        <v>251</v>
      </c>
      <c r="F212" s="140" t="s">
        <v>558</v>
      </c>
      <c r="G212" s="203"/>
      <c r="H212" s="195"/>
      <c r="I212" s="198"/>
      <c r="N212" s="10" t="str">
        <f>N198</f>
        <v>Yes</v>
      </c>
    </row>
    <row r="213" spans="1:14" s="10" customFormat="1" ht="32" x14ac:dyDescent="0.2">
      <c r="A213" s="173" t="s">
        <v>8</v>
      </c>
      <c r="B213" s="176" t="s">
        <v>262</v>
      </c>
      <c r="C213" s="176" t="s">
        <v>59</v>
      </c>
      <c r="D213" s="185" t="s">
        <v>326</v>
      </c>
      <c r="E213" s="96" t="s">
        <v>12</v>
      </c>
      <c r="F213" s="138" t="s">
        <v>437</v>
      </c>
      <c r="G213" s="201" t="s">
        <v>78</v>
      </c>
      <c r="H213" s="193"/>
      <c r="I213" s="196"/>
      <c r="N213" s="10" t="str">
        <f>N198</f>
        <v>Yes</v>
      </c>
    </row>
    <row r="214" spans="1:14" s="10" customFormat="1" ht="32" x14ac:dyDescent="0.2">
      <c r="A214" s="174"/>
      <c r="B214" s="165"/>
      <c r="C214" s="165"/>
      <c r="D214" s="183"/>
      <c r="E214" s="94" t="s">
        <v>254</v>
      </c>
      <c r="F214" s="137" t="s">
        <v>438</v>
      </c>
      <c r="G214" s="202"/>
      <c r="H214" s="194"/>
      <c r="I214" s="197"/>
      <c r="N214" s="10" t="str">
        <f>N198</f>
        <v>Yes</v>
      </c>
    </row>
    <row r="215" spans="1:14" s="10" customFormat="1" ht="33" thickBot="1" x14ac:dyDescent="0.25">
      <c r="A215" s="175"/>
      <c r="B215" s="177"/>
      <c r="C215" s="177"/>
      <c r="D215" s="186"/>
      <c r="E215" s="95" t="s">
        <v>251</v>
      </c>
      <c r="F215" s="139" t="s">
        <v>439</v>
      </c>
      <c r="G215" s="204"/>
      <c r="H215" s="199"/>
      <c r="I215" s="200"/>
      <c r="N215" s="10" t="str">
        <f>N198</f>
        <v>Yes</v>
      </c>
    </row>
    <row r="216" spans="1:14" s="10" customFormat="1" ht="48" x14ac:dyDescent="0.2">
      <c r="A216" s="161" t="s">
        <v>327</v>
      </c>
      <c r="B216" s="164" t="s">
        <v>262</v>
      </c>
      <c r="C216" s="164" t="s">
        <v>60</v>
      </c>
      <c r="D216" s="182" t="s">
        <v>328</v>
      </c>
      <c r="E216" s="93" t="s">
        <v>12</v>
      </c>
      <c r="F216" s="142" t="s">
        <v>440</v>
      </c>
      <c r="G216" s="207" t="s">
        <v>78</v>
      </c>
      <c r="H216" s="205"/>
      <c r="I216" s="206"/>
      <c r="N216" s="15" t="str">
        <f>'2. Alcance y metas de procesos'!C28</f>
        <v>Yes</v>
      </c>
    </row>
    <row r="217" spans="1:14" s="10" customFormat="1" ht="64" x14ac:dyDescent="0.2">
      <c r="A217" s="162"/>
      <c r="B217" s="165"/>
      <c r="C217" s="165"/>
      <c r="D217" s="183"/>
      <c r="E217" s="94" t="s">
        <v>254</v>
      </c>
      <c r="F217" s="143" t="s">
        <v>559</v>
      </c>
      <c r="G217" s="202"/>
      <c r="H217" s="194"/>
      <c r="I217" s="197"/>
      <c r="N217" s="10" t="str">
        <f>N216</f>
        <v>Yes</v>
      </c>
    </row>
    <row r="218" spans="1:14" s="10" customFormat="1" ht="64" x14ac:dyDescent="0.2">
      <c r="A218" s="163"/>
      <c r="B218" s="166"/>
      <c r="C218" s="166"/>
      <c r="D218" s="184"/>
      <c r="E218" s="95" t="s">
        <v>251</v>
      </c>
      <c r="F218" s="144" t="s">
        <v>441</v>
      </c>
      <c r="G218" s="203"/>
      <c r="H218" s="195"/>
      <c r="I218" s="198"/>
      <c r="N218" s="10" t="str">
        <f>N216</f>
        <v>Yes</v>
      </c>
    </row>
    <row r="219" spans="1:14" s="10" customFormat="1" ht="80" x14ac:dyDescent="0.2">
      <c r="A219" s="173" t="s">
        <v>9</v>
      </c>
      <c r="B219" s="176" t="s">
        <v>262</v>
      </c>
      <c r="C219" s="176" t="s">
        <v>61</v>
      </c>
      <c r="D219" s="185" t="s">
        <v>329</v>
      </c>
      <c r="E219" s="96" t="s">
        <v>12</v>
      </c>
      <c r="F219" s="138" t="s">
        <v>442</v>
      </c>
      <c r="G219" s="201" t="s">
        <v>78</v>
      </c>
      <c r="H219" s="193"/>
      <c r="I219" s="196"/>
      <c r="N219" s="10" t="str">
        <f>N216</f>
        <v>Yes</v>
      </c>
    </row>
    <row r="220" spans="1:14" s="10" customFormat="1" ht="48" x14ac:dyDescent="0.2">
      <c r="A220" s="174"/>
      <c r="B220" s="165"/>
      <c r="C220" s="165"/>
      <c r="D220" s="183"/>
      <c r="E220" s="94" t="s">
        <v>254</v>
      </c>
      <c r="F220" s="137" t="s">
        <v>560</v>
      </c>
      <c r="G220" s="202"/>
      <c r="H220" s="194"/>
      <c r="I220" s="197"/>
      <c r="N220" s="10" t="str">
        <f>N216</f>
        <v>Yes</v>
      </c>
    </row>
    <row r="221" spans="1:14" s="10" customFormat="1" ht="49" thickBot="1" x14ac:dyDescent="0.25">
      <c r="A221" s="192"/>
      <c r="B221" s="166"/>
      <c r="C221" s="166"/>
      <c r="D221" s="184"/>
      <c r="E221" s="95" t="s">
        <v>251</v>
      </c>
      <c r="F221" s="140" t="s">
        <v>443</v>
      </c>
      <c r="G221" s="203"/>
      <c r="H221" s="195"/>
      <c r="I221" s="198"/>
      <c r="N221" s="10" t="str">
        <f>N216</f>
        <v>Yes</v>
      </c>
    </row>
    <row r="222" spans="1:14" s="10" customFormat="1" ht="64" x14ac:dyDescent="0.2">
      <c r="A222" s="173"/>
      <c r="B222" s="164" t="s">
        <v>262</v>
      </c>
      <c r="C222" s="176" t="s">
        <v>62</v>
      </c>
      <c r="D222" s="185" t="s">
        <v>330</v>
      </c>
      <c r="E222" s="96" t="s">
        <v>12</v>
      </c>
      <c r="F222" s="141" t="s">
        <v>444</v>
      </c>
      <c r="G222" s="201" t="s">
        <v>78</v>
      </c>
      <c r="H222" s="193"/>
      <c r="I222" s="196"/>
      <c r="N222" s="10" t="str">
        <f>N216</f>
        <v>Yes</v>
      </c>
    </row>
    <row r="223" spans="1:14" s="10" customFormat="1" ht="96" x14ac:dyDescent="0.2">
      <c r="A223" s="174"/>
      <c r="B223" s="165"/>
      <c r="C223" s="165"/>
      <c r="D223" s="183"/>
      <c r="E223" s="94" t="s">
        <v>254</v>
      </c>
      <c r="F223" s="141" t="s">
        <v>445</v>
      </c>
      <c r="G223" s="202"/>
      <c r="H223" s="194"/>
      <c r="I223" s="197"/>
      <c r="N223" s="10" t="str">
        <f>N216</f>
        <v>Yes</v>
      </c>
    </row>
    <row r="224" spans="1:14" s="10" customFormat="1" ht="80" x14ac:dyDescent="0.2">
      <c r="A224" s="192"/>
      <c r="B224" s="166"/>
      <c r="C224" s="166"/>
      <c r="D224" s="184"/>
      <c r="E224" s="95" t="s">
        <v>251</v>
      </c>
      <c r="F224" s="141" t="s">
        <v>561</v>
      </c>
      <c r="G224" s="203"/>
      <c r="H224" s="195"/>
      <c r="I224" s="198"/>
      <c r="N224" s="10" t="str">
        <f>N216</f>
        <v>Yes</v>
      </c>
    </row>
    <row r="225" spans="1:31" s="10" customFormat="1" ht="64" x14ac:dyDescent="0.2">
      <c r="A225" s="173" t="s">
        <v>9</v>
      </c>
      <c r="B225" s="176" t="s">
        <v>262</v>
      </c>
      <c r="C225" s="176" t="s">
        <v>63</v>
      </c>
      <c r="D225" s="185" t="s">
        <v>331</v>
      </c>
      <c r="E225" s="96" t="s">
        <v>12</v>
      </c>
      <c r="F225" s="138" t="s">
        <v>562</v>
      </c>
      <c r="G225" s="201" t="s">
        <v>78</v>
      </c>
      <c r="H225" s="193"/>
      <c r="I225" s="196"/>
      <c r="N225" s="10" t="str">
        <f>N216</f>
        <v>Yes</v>
      </c>
    </row>
    <row r="226" spans="1:31" s="10" customFormat="1" ht="64" x14ac:dyDescent="0.2">
      <c r="A226" s="174"/>
      <c r="B226" s="165"/>
      <c r="C226" s="165"/>
      <c r="D226" s="183"/>
      <c r="E226" s="94" t="s">
        <v>254</v>
      </c>
      <c r="F226" s="137" t="s">
        <v>563</v>
      </c>
      <c r="G226" s="202"/>
      <c r="H226" s="194"/>
      <c r="I226" s="197"/>
      <c r="N226" s="10" t="str">
        <f>N216</f>
        <v>Yes</v>
      </c>
    </row>
    <row r="227" spans="1:31" s="10" customFormat="1" ht="48" x14ac:dyDescent="0.2">
      <c r="A227" s="192"/>
      <c r="B227" s="166"/>
      <c r="C227" s="166"/>
      <c r="D227" s="184"/>
      <c r="E227" s="95" t="s">
        <v>251</v>
      </c>
      <c r="F227" s="140" t="s">
        <v>446</v>
      </c>
      <c r="G227" s="203"/>
      <c r="H227" s="195"/>
      <c r="I227" s="198"/>
      <c r="N227" s="10" t="str">
        <f>N216</f>
        <v>Yes</v>
      </c>
    </row>
    <row r="228" spans="1:31" s="10" customFormat="1" ht="31.5" customHeight="1" x14ac:dyDescent="0.2">
      <c r="A228" s="173" t="s">
        <v>9</v>
      </c>
      <c r="B228" s="176" t="s">
        <v>264</v>
      </c>
      <c r="C228" s="176" t="s">
        <v>64</v>
      </c>
      <c r="D228" s="185" t="s">
        <v>332</v>
      </c>
      <c r="E228" s="96" t="s">
        <v>12</v>
      </c>
      <c r="F228" s="138" t="s">
        <v>564</v>
      </c>
      <c r="G228" s="201" t="s">
        <v>78</v>
      </c>
      <c r="H228" s="193"/>
      <c r="I228" s="196"/>
      <c r="N228" s="10" t="str">
        <f>N216</f>
        <v>Yes</v>
      </c>
    </row>
    <row r="229" spans="1:31" s="10" customFormat="1" ht="48" x14ac:dyDescent="0.2">
      <c r="A229" s="174"/>
      <c r="B229" s="165"/>
      <c r="C229" s="165"/>
      <c r="D229" s="183"/>
      <c r="E229" s="94" t="s">
        <v>254</v>
      </c>
      <c r="F229" s="137" t="s">
        <v>565</v>
      </c>
      <c r="G229" s="202"/>
      <c r="H229" s="194"/>
      <c r="I229" s="197"/>
      <c r="N229" s="10" t="str">
        <f>N216</f>
        <v>Yes</v>
      </c>
    </row>
    <row r="230" spans="1:31" s="10" customFormat="1" ht="48" x14ac:dyDescent="0.2">
      <c r="A230" s="192"/>
      <c r="B230" s="166"/>
      <c r="C230" s="166"/>
      <c r="D230" s="184"/>
      <c r="E230" s="95" t="s">
        <v>251</v>
      </c>
      <c r="F230" s="140" t="s">
        <v>566</v>
      </c>
      <c r="G230" s="203"/>
      <c r="H230" s="195"/>
      <c r="I230" s="198"/>
      <c r="N230" s="10" t="str">
        <f>N216</f>
        <v>Yes</v>
      </c>
    </row>
    <row r="231" spans="1:31" s="10" customFormat="1" ht="47.25" customHeight="1" x14ac:dyDescent="0.2">
      <c r="A231" s="173" t="s">
        <v>9</v>
      </c>
      <c r="B231" s="176" t="s">
        <v>264</v>
      </c>
      <c r="C231" s="176" t="s">
        <v>65</v>
      </c>
      <c r="D231" s="185" t="s">
        <v>333</v>
      </c>
      <c r="E231" s="96" t="s">
        <v>12</v>
      </c>
      <c r="F231" s="138" t="s">
        <v>567</v>
      </c>
      <c r="G231" s="201" t="s">
        <v>78</v>
      </c>
      <c r="H231" s="193"/>
      <c r="I231" s="196"/>
      <c r="N231" s="10" t="str">
        <f>N216</f>
        <v>Yes</v>
      </c>
    </row>
    <row r="232" spans="1:31" s="10" customFormat="1" ht="48" x14ac:dyDescent="0.2">
      <c r="A232" s="174"/>
      <c r="B232" s="165"/>
      <c r="C232" s="165"/>
      <c r="D232" s="183"/>
      <c r="E232" s="94" t="s">
        <v>254</v>
      </c>
      <c r="F232" s="137" t="s">
        <v>568</v>
      </c>
      <c r="G232" s="202"/>
      <c r="H232" s="194"/>
      <c r="I232" s="197"/>
      <c r="N232" s="10" t="str">
        <f>N216</f>
        <v>Yes</v>
      </c>
    </row>
    <row r="233" spans="1:31" s="10" customFormat="1" ht="64" x14ac:dyDescent="0.2">
      <c r="A233" s="192"/>
      <c r="B233" s="166"/>
      <c r="C233" s="166"/>
      <c r="D233" s="184"/>
      <c r="E233" s="95" t="s">
        <v>251</v>
      </c>
      <c r="F233" s="140" t="s">
        <v>447</v>
      </c>
      <c r="G233" s="203"/>
      <c r="H233" s="195"/>
      <c r="I233" s="198"/>
      <c r="N233" s="10" t="str">
        <f>N216</f>
        <v>Yes</v>
      </c>
    </row>
    <row r="234" spans="1:31" s="10" customFormat="1" ht="47.25" customHeight="1" x14ac:dyDescent="0.2">
      <c r="A234" s="173" t="s">
        <v>9</v>
      </c>
      <c r="B234" s="176" t="s">
        <v>262</v>
      </c>
      <c r="C234" s="176" t="s">
        <v>66</v>
      </c>
      <c r="D234" s="185" t="s">
        <v>334</v>
      </c>
      <c r="E234" s="96" t="s">
        <v>12</v>
      </c>
      <c r="F234" s="138" t="s">
        <v>569</v>
      </c>
      <c r="G234" s="201" t="s">
        <v>78</v>
      </c>
      <c r="H234" s="193"/>
      <c r="I234" s="196"/>
      <c r="N234" s="10" t="str">
        <f>N216</f>
        <v>Yes</v>
      </c>
    </row>
    <row r="235" spans="1:31" s="10" customFormat="1" ht="64" x14ac:dyDescent="0.2">
      <c r="A235" s="174"/>
      <c r="B235" s="165"/>
      <c r="C235" s="165"/>
      <c r="D235" s="183"/>
      <c r="E235" s="94" t="s">
        <v>254</v>
      </c>
      <c r="F235" s="137" t="s">
        <v>570</v>
      </c>
      <c r="G235" s="202"/>
      <c r="H235" s="194"/>
      <c r="I235" s="197"/>
      <c r="N235" s="10" t="str">
        <f>N216</f>
        <v>Yes</v>
      </c>
    </row>
    <row r="236" spans="1:31" s="10" customFormat="1" ht="49" thickBot="1" x14ac:dyDescent="0.25">
      <c r="A236" s="175"/>
      <c r="B236" s="177"/>
      <c r="C236" s="177"/>
      <c r="D236" s="186"/>
      <c r="E236" s="97" t="s">
        <v>251</v>
      </c>
      <c r="F236" s="139" t="s">
        <v>448</v>
      </c>
      <c r="G236" s="204"/>
      <c r="H236" s="199"/>
      <c r="I236" s="200"/>
      <c r="N236" s="10" t="str">
        <f>N216</f>
        <v>Yes</v>
      </c>
    </row>
    <row r="237" spans="1:31" s="10" customFormat="1" ht="19" customHeight="1" x14ac:dyDescent="0.2">
      <c r="A237" s="161" t="s">
        <v>335</v>
      </c>
      <c r="B237" s="164" t="s">
        <v>264</v>
      </c>
      <c r="C237" s="164" t="s">
        <v>67</v>
      </c>
      <c r="D237" s="182" t="s">
        <v>336</v>
      </c>
      <c r="E237" s="88" t="s">
        <v>83</v>
      </c>
      <c r="F237" s="142" t="s">
        <v>449</v>
      </c>
      <c r="G237" s="190" t="s">
        <v>78</v>
      </c>
      <c r="H237" s="167"/>
      <c r="I237" s="170"/>
      <c r="J237" s="11"/>
      <c r="K237" s="11"/>
      <c r="L237" s="11"/>
      <c r="M237" s="11"/>
      <c r="N237" s="9" t="str">
        <f>'2. Alcance y metas de procesos'!C29</f>
        <v>Yes</v>
      </c>
      <c r="O237" s="11"/>
      <c r="P237" s="11"/>
      <c r="Q237" s="11"/>
      <c r="R237" s="11"/>
      <c r="S237" s="11"/>
      <c r="T237" s="11"/>
      <c r="U237" s="11"/>
      <c r="V237" s="11"/>
      <c r="W237" s="11"/>
      <c r="X237" s="11"/>
      <c r="Y237" s="11"/>
      <c r="Z237" s="11"/>
      <c r="AA237" s="11"/>
      <c r="AB237" s="11"/>
      <c r="AC237" s="11"/>
      <c r="AD237" s="11"/>
      <c r="AE237" s="11"/>
    </row>
    <row r="238" spans="1:31" s="10" customFormat="1" ht="48" x14ac:dyDescent="0.2">
      <c r="A238" s="162"/>
      <c r="B238" s="165"/>
      <c r="C238" s="165"/>
      <c r="D238" s="183"/>
      <c r="E238" s="89" t="s">
        <v>250</v>
      </c>
      <c r="F238" s="143" t="s">
        <v>571</v>
      </c>
      <c r="G238" s="188"/>
      <c r="H238" s="168"/>
      <c r="I238" s="171"/>
      <c r="J238" s="11"/>
      <c r="K238" s="11"/>
      <c r="L238" s="11"/>
      <c r="M238" s="11"/>
      <c r="N238" s="9" t="str">
        <f>N237</f>
        <v>Yes</v>
      </c>
      <c r="O238" s="11"/>
      <c r="P238" s="11"/>
      <c r="Q238" s="11"/>
      <c r="R238" s="11"/>
      <c r="S238" s="11"/>
      <c r="T238" s="11"/>
      <c r="U238" s="11"/>
      <c r="V238" s="11"/>
      <c r="W238" s="11"/>
      <c r="X238" s="11"/>
      <c r="Y238" s="11"/>
      <c r="Z238" s="11"/>
      <c r="AA238" s="11"/>
      <c r="AB238" s="11"/>
      <c r="AC238" s="11"/>
      <c r="AD238" s="11"/>
      <c r="AE238" s="11"/>
    </row>
    <row r="239" spans="1:31" s="10" customFormat="1" ht="49" thickBot="1" x14ac:dyDescent="0.25">
      <c r="A239" s="163"/>
      <c r="B239" s="166"/>
      <c r="C239" s="166"/>
      <c r="D239" s="184"/>
      <c r="E239" s="90" t="s">
        <v>251</v>
      </c>
      <c r="F239" s="144" t="s">
        <v>572</v>
      </c>
      <c r="G239" s="191"/>
      <c r="H239" s="169"/>
      <c r="I239" s="172"/>
      <c r="J239" s="11"/>
      <c r="K239" s="11"/>
      <c r="L239" s="11"/>
      <c r="M239" s="11"/>
      <c r="N239" s="9" t="str">
        <f>N237</f>
        <v>Yes</v>
      </c>
      <c r="O239" s="11"/>
      <c r="P239" s="11"/>
      <c r="Q239" s="11"/>
      <c r="R239" s="11"/>
      <c r="S239" s="11"/>
      <c r="T239" s="11"/>
      <c r="U239" s="11"/>
      <c r="V239" s="11"/>
      <c r="W239" s="11"/>
      <c r="X239" s="11"/>
      <c r="Y239" s="11"/>
      <c r="Z239" s="11"/>
      <c r="AA239" s="11"/>
      <c r="AB239" s="11"/>
      <c r="AC239" s="11"/>
      <c r="AD239" s="11"/>
      <c r="AE239" s="11"/>
    </row>
    <row r="240" spans="1:31" s="10" customFormat="1" ht="31.5" customHeight="1" x14ac:dyDescent="0.2">
      <c r="A240" s="173" t="s">
        <v>10</v>
      </c>
      <c r="B240" s="176" t="s">
        <v>262</v>
      </c>
      <c r="C240" s="176" t="s">
        <v>68</v>
      </c>
      <c r="D240" s="185" t="s">
        <v>337</v>
      </c>
      <c r="E240" s="88" t="s">
        <v>83</v>
      </c>
      <c r="F240" s="145" t="s">
        <v>573</v>
      </c>
      <c r="G240" s="201" t="s">
        <v>78</v>
      </c>
      <c r="H240" s="193"/>
      <c r="I240" s="196"/>
      <c r="N240" s="10" t="str">
        <f>N237</f>
        <v>Yes</v>
      </c>
    </row>
    <row r="241" spans="1:14" s="10" customFormat="1" ht="96" x14ac:dyDescent="0.2">
      <c r="A241" s="174"/>
      <c r="B241" s="165"/>
      <c r="C241" s="165"/>
      <c r="D241" s="183"/>
      <c r="E241" s="89" t="s">
        <v>250</v>
      </c>
      <c r="F241" s="143" t="s">
        <v>480</v>
      </c>
      <c r="G241" s="202"/>
      <c r="H241" s="194"/>
      <c r="I241" s="197"/>
      <c r="N241" s="10" t="str">
        <f>N237</f>
        <v>Yes</v>
      </c>
    </row>
    <row r="242" spans="1:14" s="10" customFormat="1" ht="64" x14ac:dyDescent="0.2">
      <c r="A242" s="192"/>
      <c r="B242" s="166"/>
      <c r="C242" s="166"/>
      <c r="D242" s="184"/>
      <c r="E242" s="90" t="s">
        <v>251</v>
      </c>
      <c r="F242" s="144" t="s">
        <v>574</v>
      </c>
      <c r="G242" s="203"/>
      <c r="H242" s="195"/>
      <c r="I242" s="198"/>
      <c r="N242" s="10" t="str">
        <f>N237</f>
        <v>Yes</v>
      </c>
    </row>
    <row r="243" spans="1:14" s="10" customFormat="1" ht="32" x14ac:dyDescent="0.2">
      <c r="A243" s="173" t="s">
        <v>10</v>
      </c>
      <c r="B243" s="176" t="s">
        <v>262</v>
      </c>
      <c r="C243" s="176" t="s">
        <v>69</v>
      </c>
      <c r="D243" s="185" t="s">
        <v>338</v>
      </c>
      <c r="E243" s="96" t="s">
        <v>12</v>
      </c>
      <c r="F243" s="145" t="s">
        <v>450</v>
      </c>
      <c r="G243" s="201" t="s">
        <v>78</v>
      </c>
      <c r="H243" s="193"/>
      <c r="I243" s="196"/>
      <c r="N243" s="10" t="str">
        <f>N237</f>
        <v>Yes</v>
      </c>
    </row>
    <row r="244" spans="1:14" s="10" customFormat="1" ht="48" x14ac:dyDescent="0.2">
      <c r="A244" s="174"/>
      <c r="B244" s="165"/>
      <c r="C244" s="165"/>
      <c r="D244" s="183"/>
      <c r="E244" s="94" t="s">
        <v>254</v>
      </c>
      <c r="F244" s="143" t="s">
        <v>481</v>
      </c>
      <c r="G244" s="202"/>
      <c r="H244" s="194"/>
      <c r="I244" s="197"/>
      <c r="N244" s="10" t="str">
        <f>N237</f>
        <v>Yes</v>
      </c>
    </row>
    <row r="245" spans="1:14" s="10" customFormat="1" ht="48" x14ac:dyDescent="0.2">
      <c r="A245" s="192"/>
      <c r="B245" s="166"/>
      <c r="C245" s="166"/>
      <c r="D245" s="184"/>
      <c r="E245" s="95" t="s">
        <v>251</v>
      </c>
      <c r="F245" s="144" t="s">
        <v>451</v>
      </c>
      <c r="G245" s="203"/>
      <c r="H245" s="195"/>
      <c r="I245" s="198"/>
      <c r="N245" s="10" t="str">
        <f>N237</f>
        <v>Yes</v>
      </c>
    </row>
    <row r="246" spans="1:14" s="10" customFormat="1" ht="31.5" customHeight="1" x14ac:dyDescent="0.2">
      <c r="A246" s="173" t="s">
        <v>10</v>
      </c>
      <c r="B246" s="176" t="s">
        <v>262</v>
      </c>
      <c r="C246" s="176" t="s">
        <v>70</v>
      </c>
      <c r="D246" s="185" t="s">
        <v>339</v>
      </c>
      <c r="E246" s="96" t="s">
        <v>12</v>
      </c>
      <c r="F246" s="145" t="s">
        <v>452</v>
      </c>
      <c r="G246" s="201" t="s">
        <v>78</v>
      </c>
      <c r="H246" s="193"/>
      <c r="I246" s="196"/>
      <c r="N246" s="10" t="str">
        <f>N237</f>
        <v>Yes</v>
      </c>
    </row>
    <row r="247" spans="1:14" s="10" customFormat="1" ht="48" x14ac:dyDescent="0.2">
      <c r="A247" s="174"/>
      <c r="B247" s="165"/>
      <c r="C247" s="165"/>
      <c r="D247" s="183"/>
      <c r="E247" s="94" t="s">
        <v>254</v>
      </c>
      <c r="F247" s="143" t="s">
        <v>453</v>
      </c>
      <c r="G247" s="202"/>
      <c r="H247" s="194"/>
      <c r="I247" s="197"/>
      <c r="N247" s="10" t="str">
        <f>N237</f>
        <v>Yes</v>
      </c>
    </row>
    <row r="248" spans="1:14" s="10" customFormat="1" ht="48" x14ac:dyDescent="0.2">
      <c r="A248" s="192"/>
      <c r="B248" s="166"/>
      <c r="C248" s="166"/>
      <c r="D248" s="184"/>
      <c r="E248" s="95" t="s">
        <v>251</v>
      </c>
      <c r="F248" s="144" t="s">
        <v>575</v>
      </c>
      <c r="G248" s="203"/>
      <c r="H248" s="195"/>
      <c r="I248" s="198"/>
      <c r="N248" s="10" t="str">
        <f>N237</f>
        <v>Yes</v>
      </c>
    </row>
    <row r="249" spans="1:14" s="10" customFormat="1" ht="48" x14ac:dyDescent="0.2">
      <c r="A249" s="173" t="s">
        <v>10</v>
      </c>
      <c r="B249" s="176" t="s">
        <v>262</v>
      </c>
      <c r="C249" s="176" t="s">
        <v>71</v>
      </c>
      <c r="D249" s="185" t="s">
        <v>340</v>
      </c>
      <c r="E249" s="96" t="s">
        <v>12</v>
      </c>
      <c r="F249" s="145" t="s">
        <v>576</v>
      </c>
      <c r="G249" s="201" t="s">
        <v>78</v>
      </c>
      <c r="H249" s="193"/>
      <c r="I249" s="196"/>
      <c r="N249" s="10" t="str">
        <f>N237</f>
        <v>Yes</v>
      </c>
    </row>
    <row r="250" spans="1:14" s="10" customFormat="1" ht="48" x14ac:dyDescent="0.2">
      <c r="A250" s="174"/>
      <c r="B250" s="165"/>
      <c r="C250" s="165"/>
      <c r="D250" s="183"/>
      <c r="E250" s="94" t="s">
        <v>254</v>
      </c>
      <c r="F250" s="143" t="s">
        <v>577</v>
      </c>
      <c r="G250" s="202"/>
      <c r="H250" s="194"/>
      <c r="I250" s="197"/>
      <c r="N250" s="10" t="str">
        <f>N237</f>
        <v>Yes</v>
      </c>
    </row>
    <row r="251" spans="1:14" s="10" customFormat="1" ht="48" x14ac:dyDescent="0.2">
      <c r="A251" s="192"/>
      <c r="B251" s="166"/>
      <c r="C251" s="166"/>
      <c r="D251" s="184"/>
      <c r="E251" s="95" t="s">
        <v>251</v>
      </c>
      <c r="F251" s="144" t="s">
        <v>482</v>
      </c>
      <c r="G251" s="203"/>
      <c r="H251" s="195"/>
      <c r="I251" s="198"/>
      <c r="N251" s="10" t="str">
        <f>N237</f>
        <v>Yes</v>
      </c>
    </row>
    <row r="252" spans="1:14" s="10" customFormat="1" ht="18.5" customHeight="1" x14ac:dyDescent="0.2">
      <c r="A252" s="173" t="s">
        <v>10</v>
      </c>
      <c r="B252" s="176" t="s">
        <v>262</v>
      </c>
      <c r="C252" s="176" t="s">
        <v>72</v>
      </c>
      <c r="D252" s="185" t="s">
        <v>341</v>
      </c>
      <c r="E252" s="96" t="s">
        <v>12</v>
      </c>
      <c r="F252" s="145" t="s">
        <v>578</v>
      </c>
      <c r="G252" s="201" t="s">
        <v>78</v>
      </c>
      <c r="H252" s="193"/>
      <c r="I252" s="196"/>
      <c r="N252" s="10" t="str">
        <f>N237</f>
        <v>Yes</v>
      </c>
    </row>
    <row r="253" spans="1:14" s="10" customFormat="1" ht="48" x14ac:dyDescent="0.2">
      <c r="A253" s="174"/>
      <c r="B253" s="165"/>
      <c r="C253" s="165"/>
      <c r="D253" s="183"/>
      <c r="E253" s="94" t="s">
        <v>254</v>
      </c>
      <c r="F253" s="143" t="s">
        <v>454</v>
      </c>
      <c r="G253" s="202"/>
      <c r="H253" s="194"/>
      <c r="I253" s="197"/>
      <c r="N253" s="10" t="str">
        <f>N237</f>
        <v>Yes</v>
      </c>
    </row>
    <row r="254" spans="1:14" s="10" customFormat="1" ht="65" thickBot="1" x14ac:dyDescent="0.25">
      <c r="A254" s="175"/>
      <c r="B254" s="177"/>
      <c r="C254" s="177"/>
      <c r="D254" s="186"/>
      <c r="E254" s="97" t="s">
        <v>251</v>
      </c>
      <c r="F254" s="146" t="s">
        <v>579</v>
      </c>
      <c r="G254" s="204"/>
      <c r="H254" s="199"/>
      <c r="I254" s="200"/>
      <c r="N254" s="10" t="str">
        <f>N237</f>
        <v>Yes</v>
      </c>
    </row>
    <row r="255" spans="1:14" ht="48" x14ac:dyDescent="0.2">
      <c r="A255" s="161" t="s">
        <v>342</v>
      </c>
      <c r="B255" s="164" t="s">
        <v>262</v>
      </c>
      <c r="C255" s="164" t="s">
        <v>73</v>
      </c>
      <c r="D255" s="182" t="s">
        <v>343</v>
      </c>
      <c r="E255" s="88" t="s">
        <v>12</v>
      </c>
      <c r="F255" s="142" t="s">
        <v>580</v>
      </c>
      <c r="G255" s="190" t="s">
        <v>78</v>
      </c>
      <c r="H255" s="167"/>
      <c r="I255" s="170"/>
      <c r="N255" s="12" t="str">
        <f>'2. Alcance y metas de procesos'!C30</f>
        <v>Yes</v>
      </c>
    </row>
    <row r="256" spans="1:14" ht="64" x14ac:dyDescent="0.2">
      <c r="A256" s="162"/>
      <c r="B256" s="165"/>
      <c r="C256" s="165"/>
      <c r="D256" s="183"/>
      <c r="E256" s="89" t="s">
        <v>254</v>
      </c>
      <c r="F256" s="143" t="s">
        <v>581</v>
      </c>
      <c r="G256" s="188"/>
      <c r="H256" s="168"/>
      <c r="I256" s="171"/>
      <c r="N256" s="8" t="str">
        <f>N255</f>
        <v>Yes</v>
      </c>
    </row>
    <row r="257" spans="1:14" ht="64" x14ac:dyDescent="0.2">
      <c r="A257" s="163"/>
      <c r="B257" s="166"/>
      <c r="C257" s="166"/>
      <c r="D257" s="184"/>
      <c r="E257" s="90" t="s">
        <v>251</v>
      </c>
      <c r="F257" s="144" t="s">
        <v>455</v>
      </c>
      <c r="G257" s="191"/>
      <c r="H257" s="169"/>
      <c r="I257" s="172"/>
      <c r="N257" s="8" t="str">
        <f>N255</f>
        <v>Yes</v>
      </c>
    </row>
    <row r="258" spans="1:14" ht="112" x14ac:dyDescent="0.2">
      <c r="A258" s="173" t="s">
        <v>14</v>
      </c>
      <c r="B258" s="176" t="s">
        <v>262</v>
      </c>
      <c r="C258" s="176" t="s">
        <v>74</v>
      </c>
      <c r="D258" s="185" t="s">
        <v>344</v>
      </c>
      <c r="E258" s="91" t="s">
        <v>12</v>
      </c>
      <c r="F258" s="145" t="s">
        <v>582</v>
      </c>
      <c r="G258" s="187" t="s">
        <v>78</v>
      </c>
      <c r="H258" s="178"/>
      <c r="I258" s="180"/>
      <c r="N258" s="8" t="str">
        <f>N255</f>
        <v>Yes</v>
      </c>
    </row>
    <row r="259" spans="1:14" ht="80" x14ac:dyDescent="0.2">
      <c r="A259" s="174"/>
      <c r="B259" s="165"/>
      <c r="C259" s="165"/>
      <c r="D259" s="183"/>
      <c r="E259" s="89" t="s">
        <v>254</v>
      </c>
      <c r="F259" s="143" t="s">
        <v>483</v>
      </c>
      <c r="G259" s="188"/>
      <c r="H259" s="168"/>
      <c r="I259" s="171"/>
      <c r="N259" s="8" t="str">
        <f>N255</f>
        <v>Yes</v>
      </c>
    </row>
    <row r="260" spans="1:14" ht="129" thickBot="1" x14ac:dyDescent="0.25">
      <c r="A260" s="175"/>
      <c r="B260" s="177"/>
      <c r="C260" s="177"/>
      <c r="D260" s="186"/>
      <c r="E260" s="92" t="s">
        <v>251</v>
      </c>
      <c r="F260" s="146" t="s">
        <v>484</v>
      </c>
      <c r="G260" s="189"/>
      <c r="H260" s="179"/>
      <c r="I260" s="181"/>
      <c r="N260" s="8" t="str">
        <f>N255</f>
        <v>Yes</v>
      </c>
    </row>
  </sheetData>
  <mergeCells count="600">
    <mergeCell ref="G14:G16"/>
    <mergeCell ref="G11:G13"/>
    <mergeCell ref="G8:G10"/>
    <mergeCell ref="G147:G149"/>
    <mergeCell ref="G81:G83"/>
    <mergeCell ref="A4:I4"/>
    <mergeCell ref="A53:I53"/>
    <mergeCell ref="D50:D52"/>
    <mergeCell ref="D47:D49"/>
    <mergeCell ref="D41:D43"/>
    <mergeCell ref="D35:D37"/>
    <mergeCell ref="D32:D34"/>
    <mergeCell ref="D29:D31"/>
    <mergeCell ref="D26:D28"/>
    <mergeCell ref="D23:D25"/>
    <mergeCell ref="D14:D16"/>
    <mergeCell ref="D11:D13"/>
    <mergeCell ref="D8:D10"/>
    <mergeCell ref="D5:D7"/>
    <mergeCell ref="G50:G52"/>
    <mergeCell ref="G47:G49"/>
    <mergeCell ref="D72:D74"/>
    <mergeCell ref="D75:D77"/>
    <mergeCell ref="D78:D80"/>
    <mergeCell ref="G5:G7"/>
    <mergeCell ref="D1:F1"/>
    <mergeCell ref="D2:F2"/>
    <mergeCell ref="H1:H2"/>
    <mergeCell ref="G63:G65"/>
    <mergeCell ref="G57:G59"/>
    <mergeCell ref="G69:G71"/>
    <mergeCell ref="G75:G77"/>
    <mergeCell ref="G54:G56"/>
    <mergeCell ref="G29:G31"/>
    <mergeCell ref="G26:G28"/>
    <mergeCell ref="G23:G25"/>
    <mergeCell ref="G41:G43"/>
    <mergeCell ref="G35:G37"/>
    <mergeCell ref="G32:G34"/>
    <mergeCell ref="D17:D19"/>
    <mergeCell ref="D20:D22"/>
    <mergeCell ref="D38:D40"/>
    <mergeCell ref="D44:D46"/>
    <mergeCell ref="D54:D56"/>
    <mergeCell ref="D57:D59"/>
    <mergeCell ref="D63:D65"/>
    <mergeCell ref="D69:D71"/>
    <mergeCell ref="D66:D68"/>
    <mergeCell ref="A14:A16"/>
    <mergeCell ref="B14:B16"/>
    <mergeCell ref="C14:C16"/>
    <mergeCell ref="A20:A22"/>
    <mergeCell ref="B20:B22"/>
    <mergeCell ref="D213:D215"/>
    <mergeCell ref="D60:D62"/>
    <mergeCell ref="G60:G62"/>
    <mergeCell ref="G66:G68"/>
    <mergeCell ref="G72:G74"/>
    <mergeCell ref="D162:D164"/>
    <mergeCell ref="D204:D206"/>
    <mergeCell ref="D207:D209"/>
    <mergeCell ref="D210:D212"/>
    <mergeCell ref="D165:D167"/>
    <mergeCell ref="D168:D170"/>
    <mergeCell ref="D171:D173"/>
    <mergeCell ref="D174:D176"/>
    <mergeCell ref="D177:D179"/>
    <mergeCell ref="D180:D182"/>
    <mergeCell ref="D183:D185"/>
    <mergeCell ref="D186:D188"/>
    <mergeCell ref="D195:D197"/>
    <mergeCell ref="G78:G80"/>
    <mergeCell ref="A5:A7"/>
    <mergeCell ref="B5:B7"/>
    <mergeCell ref="C5:C7"/>
    <mergeCell ref="A8:A10"/>
    <mergeCell ref="B8:B10"/>
    <mergeCell ref="C8:C10"/>
    <mergeCell ref="A11:A13"/>
    <mergeCell ref="B11:B13"/>
    <mergeCell ref="C11:C13"/>
    <mergeCell ref="A17:A19"/>
    <mergeCell ref="B17:B19"/>
    <mergeCell ref="C17:C19"/>
    <mergeCell ref="H17:H19"/>
    <mergeCell ref="G189:G191"/>
    <mergeCell ref="G222:G224"/>
    <mergeCell ref="G17:G19"/>
    <mergeCell ref="G20:G22"/>
    <mergeCell ref="D222:D224"/>
    <mergeCell ref="D201:D203"/>
    <mergeCell ref="D216:D218"/>
    <mergeCell ref="D219:D221"/>
    <mergeCell ref="D99:D101"/>
    <mergeCell ref="D108:D110"/>
    <mergeCell ref="D111:D113"/>
    <mergeCell ref="D114:D116"/>
    <mergeCell ref="D120:D122"/>
    <mergeCell ref="D123:D125"/>
    <mergeCell ref="D126:D128"/>
    <mergeCell ref="D129:D131"/>
    <mergeCell ref="D198:D200"/>
    <mergeCell ref="D135:D137"/>
    <mergeCell ref="D138:D140"/>
    <mergeCell ref="G38:G40"/>
    <mergeCell ref="A29:A31"/>
    <mergeCell ref="B29:B31"/>
    <mergeCell ref="C29:C31"/>
    <mergeCell ref="H29:H31"/>
    <mergeCell ref="A32:A34"/>
    <mergeCell ref="B32:B34"/>
    <mergeCell ref="C32:C34"/>
    <mergeCell ref="H32:H34"/>
    <mergeCell ref="C20:C22"/>
    <mergeCell ref="A23:A25"/>
    <mergeCell ref="B23:B25"/>
    <mergeCell ref="C23:C25"/>
    <mergeCell ref="H23:H25"/>
    <mergeCell ref="A26:A28"/>
    <mergeCell ref="B26:B28"/>
    <mergeCell ref="C26:C28"/>
    <mergeCell ref="H26:H28"/>
    <mergeCell ref="I32:I34"/>
    <mergeCell ref="I29:I31"/>
    <mergeCell ref="I26:I28"/>
    <mergeCell ref="I23:I25"/>
    <mergeCell ref="H20:H22"/>
    <mergeCell ref="I20:I22"/>
    <mergeCell ref="I17:I19"/>
    <mergeCell ref="I14:I16"/>
    <mergeCell ref="I5:I7"/>
    <mergeCell ref="I8:I10"/>
    <mergeCell ref="I11:I13"/>
    <mergeCell ref="H5:H7"/>
    <mergeCell ref="H8:H10"/>
    <mergeCell ref="H11:H13"/>
    <mergeCell ref="H14:H16"/>
    <mergeCell ref="H35:H37"/>
    <mergeCell ref="I35:I37"/>
    <mergeCell ref="H38:H40"/>
    <mergeCell ref="I38:I40"/>
    <mergeCell ref="H41:H43"/>
    <mergeCell ref="I41:I43"/>
    <mergeCell ref="A35:A37"/>
    <mergeCell ref="B35:B37"/>
    <mergeCell ref="C35:C37"/>
    <mergeCell ref="A38:A40"/>
    <mergeCell ref="B38:B40"/>
    <mergeCell ref="C38:C40"/>
    <mergeCell ref="A41:A43"/>
    <mergeCell ref="B41:B43"/>
    <mergeCell ref="C41:C43"/>
    <mergeCell ref="H44:H46"/>
    <mergeCell ref="A44:A46"/>
    <mergeCell ref="B44:B46"/>
    <mergeCell ref="C44:C46"/>
    <mergeCell ref="I44:I46"/>
    <mergeCell ref="H47:H49"/>
    <mergeCell ref="I47:I49"/>
    <mergeCell ref="A47:A49"/>
    <mergeCell ref="B47:B49"/>
    <mergeCell ref="C47:C49"/>
    <mergeCell ref="G44:G46"/>
    <mergeCell ref="A50:A52"/>
    <mergeCell ref="B50:B52"/>
    <mergeCell ref="C50:C52"/>
    <mergeCell ref="H50:H52"/>
    <mergeCell ref="I50:I52"/>
    <mergeCell ref="A54:A56"/>
    <mergeCell ref="B54:B56"/>
    <mergeCell ref="C54:C56"/>
    <mergeCell ref="H54:H56"/>
    <mergeCell ref="I54:I56"/>
    <mergeCell ref="A57:A59"/>
    <mergeCell ref="B57:B59"/>
    <mergeCell ref="C57:C59"/>
    <mergeCell ref="H57:H59"/>
    <mergeCell ref="I57:I59"/>
    <mergeCell ref="A60:A62"/>
    <mergeCell ref="B60:B62"/>
    <mergeCell ref="C60:C62"/>
    <mergeCell ref="H60:H62"/>
    <mergeCell ref="I60:I62"/>
    <mergeCell ref="A63:A65"/>
    <mergeCell ref="B63:B65"/>
    <mergeCell ref="C63:C65"/>
    <mergeCell ref="H63:H65"/>
    <mergeCell ref="I63:I65"/>
    <mergeCell ref="A66:A68"/>
    <mergeCell ref="B66:B68"/>
    <mergeCell ref="C66:C68"/>
    <mergeCell ref="H66:H68"/>
    <mergeCell ref="I66:I68"/>
    <mergeCell ref="I69:I71"/>
    <mergeCell ref="H72:H74"/>
    <mergeCell ref="I72:I74"/>
    <mergeCell ref="A75:A77"/>
    <mergeCell ref="B75:B77"/>
    <mergeCell ref="C75:C77"/>
    <mergeCell ref="H75:H77"/>
    <mergeCell ref="I75:I77"/>
    <mergeCell ref="A78:A80"/>
    <mergeCell ref="B78:B80"/>
    <mergeCell ref="C78:C80"/>
    <mergeCell ref="H78:H80"/>
    <mergeCell ref="I78:I80"/>
    <mergeCell ref="A69:A71"/>
    <mergeCell ref="B69:B71"/>
    <mergeCell ref="C69:C71"/>
    <mergeCell ref="A72:A74"/>
    <mergeCell ref="B72:B74"/>
    <mergeCell ref="C72:C74"/>
    <mergeCell ref="H69:H71"/>
    <mergeCell ref="A81:A83"/>
    <mergeCell ref="B81:B83"/>
    <mergeCell ref="C81:C83"/>
    <mergeCell ref="H81:H83"/>
    <mergeCell ref="I81:I83"/>
    <mergeCell ref="A84:A86"/>
    <mergeCell ref="B84:B86"/>
    <mergeCell ref="C84:C86"/>
    <mergeCell ref="H84:H86"/>
    <mergeCell ref="I84:I86"/>
    <mergeCell ref="G84:G86"/>
    <mergeCell ref="D81:D83"/>
    <mergeCell ref="D84:D86"/>
    <mergeCell ref="A87:A89"/>
    <mergeCell ref="B87:B89"/>
    <mergeCell ref="C87:C89"/>
    <mergeCell ref="H87:H89"/>
    <mergeCell ref="I87:I89"/>
    <mergeCell ref="A90:A92"/>
    <mergeCell ref="B90:B92"/>
    <mergeCell ref="C90:C92"/>
    <mergeCell ref="H90:H92"/>
    <mergeCell ref="I90:I92"/>
    <mergeCell ref="G90:G92"/>
    <mergeCell ref="G87:G89"/>
    <mergeCell ref="D87:D89"/>
    <mergeCell ref="D90:D92"/>
    <mergeCell ref="A93:A95"/>
    <mergeCell ref="B93:B95"/>
    <mergeCell ref="C93:C95"/>
    <mergeCell ref="H93:H95"/>
    <mergeCell ref="I93:I95"/>
    <mergeCell ref="A96:A98"/>
    <mergeCell ref="B96:B98"/>
    <mergeCell ref="C96:C98"/>
    <mergeCell ref="H96:H98"/>
    <mergeCell ref="I96:I98"/>
    <mergeCell ref="G93:G95"/>
    <mergeCell ref="G96:G98"/>
    <mergeCell ref="D93:D95"/>
    <mergeCell ref="D96:D98"/>
    <mergeCell ref="A99:A101"/>
    <mergeCell ref="B99:B101"/>
    <mergeCell ref="C99:C101"/>
    <mergeCell ref="H99:H101"/>
    <mergeCell ref="I99:I101"/>
    <mergeCell ref="A102:A104"/>
    <mergeCell ref="B102:B104"/>
    <mergeCell ref="C102:C104"/>
    <mergeCell ref="H102:H104"/>
    <mergeCell ref="I102:I104"/>
    <mergeCell ref="G102:G104"/>
    <mergeCell ref="G99:G101"/>
    <mergeCell ref="D102:D104"/>
    <mergeCell ref="A105:A107"/>
    <mergeCell ref="B105:B107"/>
    <mergeCell ref="C105:C107"/>
    <mergeCell ref="H105:H107"/>
    <mergeCell ref="I105:I107"/>
    <mergeCell ref="A108:A110"/>
    <mergeCell ref="B108:B110"/>
    <mergeCell ref="C108:C110"/>
    <mergeCell ref="H108:H110"/>
    <mergeCell ref="I108:I110"/>
    <mergeCell ref="G105:G107"/>
    <mergeCell ref="G108:G110"/>
    <mergeCell ref="D105:D107"/>
    <mergeCell ref="A111:A113"/>
    <mergeCell ref="B111:B113"/>
    <mergeCell ref="C111:C113"/>
    <mergeCell ref="H111:H113"/>
    <mergeCell ref="I111:I113"/>
    <mergeCell ref="A114:A116"/>
    <mergeCell ref="B114:B116"/>
    <mergeCell ref="C114:C116"/>
    <mergeCell ref="H114:H116"/>
    <mergeCell ref="I114:I116"/>
    <mergeCell ref="G111:G113"/>
    <mergeCell ref="G114:G116"/>
    <mergeCell ref="A117:A119"/>
    <mergeCell ref="B117:B119"/>
    <mergeCell ref="C117:C119"/>
    <mergeCell ref="H117:H119"/>
    <mergeCell ref="I117:I119"/>
    <mergeCell ref="A120:A122"/>
    <mergeCell ref="B120:B122"/>
    <mergeCell ref="C120:C122"/>
    <mergeCell ref="H120:H122"/>
    <mergeCell ref="I120:I122"/>
    <mergeCell ref="G117:G119"/>
    <mergeCell ref="G120:G122"/>
    <mergeCell ref="D117:D119"/>
    <mergeCell ref="A123:A125"/>
    <mergeCell ref="B123:B125"/>
    <mergeCell ref="C123:C125"/>
    <mergeCell ref="H123:H125"/>
    <mergeCell ref="I123:I125"/>
    <mergeCell ref="A126:A128"/>
    <mergeCell ref="B126:B128"/>
    <mergeCell ref="C126:C128"/>
    <mergeCell ref="H126:H128"/>
    <mergeCell ref="I126:I128"/>
    <mergeCell ref="G123:G125"/>
    <mergeCell ref="G126:G128"/>
    <mergeCell ref="A129:A131"/>
    <mergeCell ref="B129:B131"/>
    <mergeCell ref="C129:C131"/>
    <mergeCell ref="H129:H131"/>
    <mergeCell ref="I129:I131"/>
    <mergeCell ref="A132:A134"/>
    <mergeCell ref="B132:B134"/>
    <mergeCell ref="C132:C134"/>
    <mergeCell ref="H132:H134"/>
    <mergeCell ref="I132:I134"/>
    <mergeCell ref="G132:G134"/>
    <mergeCell ref="G129:G131"/>
    <mergeCell ref="D132:D134"/>
    <mergeCell ref="A135:A137"/>
    <mergeCell ref="B135:B137"/>
    <mergeCell ref="C135:C137"/>
    <mergeCell ref="H135:H137"/>
    <mergeCell ref="I135:I137"/>
    <mergeCell ref="A138:A140"/>
    <mergeCell ref="B138:B140"/>
    <mergeCell ref="C138:C140"/>
    <mergeCell ref="H138:H140"/>
    <mergeCell ref="I138:I140"/>
    <mergeCell ref="G135:G137"/>
    <mergeCell ref="G138:G140"/>
    <mergeCell ref="A141:A143"/>
    <mergeCell ref="B141:B143"/>
    <mergeCell ref="C141:C143"/>
    <mergeCell ref="H141:H143"/>
    <mergeCell ref="I141:I143"/>
    <mergeCell ref="A144:A146"/>
    <mergeCell ref="B144:B146"/>
    <mergeCell ref="C144:C146"/>
    <mergeCell ref="H144:H146"/>
    <mergeCell ref="I144:I146"/>
    <mergeCell ref="D141:D143"/>
    <mergeCell ref="D144:D146"/>
    <mergeCell ref="G141:G143"/>
    <mergeCell ref="G144:G146"/>
    <mergeCell ref="A147:A149"/>
    <mergeCell ref="B147:B149"/>
    <mergeCell ref="C147:C149"/>
    <mergeCell ref="A150:A152"/>
    <mergeCell ref="B150:B152"/>
    <mergeCell ref="C150:C152"/>
    <mergeCell ref="I147:I149"/>
    <mergeCell ref="H147:H149"/>
    <mergeCell ref="H150:H152"/>
    <mergeCell ref="I150:I152"/>
    <mergeCell ref="D147:D149"/>
    <mergeCell ref="D150:D152"/>
    <mergeCell ref="G150:G152"/>
    <mergeCell ref="A153:A155"/>
    <mergeCell ref="B153:B155"/>
    <mergeCell ref="C153:C155"/>
    <mergeCell ref="H153:H155"/>
    <mergeCell ref="I153:I155"/>
    <mergeCell ref="A156:A158"/>
    <mergeCell ref="B156:B158"/>
    <mergeCell ref="C156:C158"/>
    <mergeCell ref="H156:H158"/>
    <mergeCell ref="I156:I158"/>
    <mergeCell ref="D153:D155"/>
    <mergeCell ref="G153:G155"/>
    <mergeCell ref="G156:G158"/>
    <mergeCell ref="D156:D158"/>
    <mergeCell ref="A159:A161"/>
    <mergeCell ref="B159:B161"/>
    <mergeCell ref="C159:C161"/>
    <mergeCell ref="H159:H161"/>
    <mergeCell ref="I159:I161"/>
    <mergeCell ref="A162:A164"/>
    <mergeCell ref="B162:B164"/>
    <mergeCell ref="C162:C164"/>
    <mergeCell ref="H162:H164"/>
    <mergeCell ref="I162:I164"/>
    <mergeCell ref="D159:D161"/>
    <mergeCell ref="G162:G164"/>
    <mergeCell ref="G159:G161"/>
    <mergeCell ref="A165:A167"/>
    <mergeCell ref="B165:B167"/>
    <mergeCell ref="C165:C167"/>
    <mergeCell ref="H165:H167"/>
    <mergeCell ref="I165:I167"/>
    <mergeCell ref="A168:A170"/>
    <mergeCell ref="B168:B170"/>
    <mergeCell ref="C168:C170"/>
    <mergeCell ref="H168:H170"/>
    <mergeCell ref="I168:I170"/>
    <mergeCell ref="G165:G167"/>
    <mergeCell ref="G168:G170"/>
    <mergeCell ref="A171:A173"/>
    <mergeCell ref="B171:B173"/>
    <mergeCell ref="C171:C173"/>
    <mergeCell ref="H171:H173"/>
    <mergeCell ref="I171:I173"/>
    <mergeCell ref="A174:A176"/>
    <mergeCell ref="B174:B176"/>
    <mergeCell ref="C174:C176"/>
    <mergeCell ref="H174:H176"/>
    <mergeCell ref="I174:I176"/>
    <mergeCell ref="G171:G173"/>
    <mergeCell ref="G174:G176"/>
    <mergeCell ref="A177:A179"/>
    <mergeCell ref="B177:B179"/>
    <mergeCell ref="C177:C179"/>
    <mergeCell ref="H177:H179"/>
    <mergeCell ref="I177:I179"/>
    <mergeCell ref="A180:A182"/>
    <mergeCell ref="B180:B182"/>
    <mergeCell ref="C180:C182"/>
    <mergeCell ref="H180:H182"/>
    <mergeCell ref="I180:I182"/>
    <mergeCell ref="G177:G179"/>
    <mergeCell ref="G180:G182"/>
    <mergeCell ref="A183:A185"/>
    <mergeCell ref="B183:B185"/>
    <mergeCell ref="C183:C185"/>
    <mergeCell ref="H183:H185"/>
    <mergeCell ref="I183:I185"/>
    <mergeCell ref="A186:A188"/>
    <mergeCell ref="B186:B188"/>
    <mergeCell ref="C186:C188"/>
    <mergeCell ref="H186:H188"/>
    <mergeCell ref="I186:I188"/>
    <mergeCell ref="G183:G185"/>
    <mergeCell ref="G186:G188"/>
    <mergeCell ref="A189:A191"/>
    <mergeCell ref="B189:B191"/>
    <mergeCell ref="C189:C191"/>
    <mergeCell ref="H189:H191"/>
    <mergeCell ref="I189:I191"/>
    <mergeCell ref="A192:A194"/>
    <mergeCell ref="B192:B194"/>
    <mergeCell ref="C192:C194"/>
    <mergeCell ref="H192:H194"/>
    <mergeCell ref="I192:I194"/>
    <mergeCell ref="D192:D194"/>
    <mergeCell ref="G192:G194"/>
    <mergeCell ref="D189:D191"/>
    <mergeCell ref="A195:A197"/>
    <mergeCell ref="B195:B197"/>
    <mergeCell ref="C195:C197"/>
    <mergeCell ref="H195:H197"/>
    <mergeCell ref="I195:I197"/>
    <mergeCell ref="A198:A200"/>
    <mergeCell ref="B198:B200"/>
    <mergeCell ref="C198:C200"/>
    <mergeCell ref="H198:H200"/>
    <mergeCell ref="I198:I200"/>
    <mergeCell ref="G198:G200"/>
    <mergeCell ref="G195:G197"/>
    <mergeCell ref="A201:A203"/>
    <mergeCell ref="B201:B203"/>
    <mergeCell ref="C201:C203"/>
    <mergeCell ref="H201:H203"/>
    <mergeCell ref="I201:I203"/>
    <mergeCell ref="A204:A206"/>
    <mergeCell ref="B204:B206"/>
    <mergeCell ref="C204:C206"/>
    <mergeCell ref="H204:H206"/>
    <mergeCell ref="I204:I206"/>
    <mergeCell ref="G201:G203"/>
    <mergeCell ref="G204:G206"/>
    <mergeCell ref="A207:A209"/>
    <mergeCell ref="B207:B209"/>
    <mergeCell ref="C207:C209"/>
    <mergeCell ref="H207:H209"/>
    <mergeCell ref="I207:I209"/>
    <mergeCell ref="A210:A212"/>
    <mergeCell ref="B210:B212"/>
    <mergeCell ref="C210:C212"/>
    <mergeCell ref="H210:H212"/>
    <mergeCell ref="I210:I212"/>
    <mergeCell ref="G207:G209"/>
    <mergeCell ref="G210:G212"/>
    <mergeCell ref="I213:I215"/>
    <mergeCell ref="H213:H215"/>
    <mergeCell ref="A213:A215"/>
    <mergeCell ref="B213:B215"/>
    <mergeCell ref="C213:C215"/>
    <mergeCell ref="C216:C218"/>
    <mergeCell ref="B216:B218"/>
    <mergeCell ref="A216:A218"/>
    <mergeCell ref="H216:H218"/>
    <mergeCell ref="I216:I218"/>
    <mergeCell ref="G213:G215"/>
    <mergeCell ref="G216:G218"/>
    <mergeCell ref="A219:A221"/>
    <mergeCell ref="B219:B221"/>
    <mergeCell ref="C219:C221"/>
    <mergeCell ref="H219:H221"/>
    <mergeCell ref="I219:I221"/>
    <mergeCell ref="I222:I224"/>
    <mergeCell ref="H222:H224"/>
    <mergeCell ref="A222:A224"/>
    <mergeCell ref="B222:B224"/>
    <mergeCell ref="C222:C224"/>
    <mergeCell ref="G219:G221"/>
    <mergeCell ref="A225:A227"/>
    <mergeCell ref="B225:B227"/>
    <mergeCell ref="C225:C227"/>
    <mergeCell ref="H225:H227"/>
    <mergeCell ref="I225:I227"/>
    <mergeCell ref="A228:A230"/>
    <mergeCell ref="B228:B230"/>
    <mergeCell ref="C228:C230"/>
    <mergeCell ref="H228:H230"/>
    <mergeCell ref="I228:I230"/>
    <mergeCell ref="D225:D227"/>
    <mergeCell ref="D228:D230"/>
    <mergeCell ref="G225:G227"/>
    <mergeCell ref="G228:G230"/>
    <mergeCell ref="A231:A233"/>
    <mergeCell ref="B231:B233"/>
    <mergeCell ref="C231:C233"/>
    <mergeCell ref="H231:H233"/>
    <mergeCell ref="I231:I233"/>
    <mergeCell ref="A234:A236"/>
    <mergeCell ref="B234:B236"/>
    <mergeCell ref="C234:C236"/>
    <mergeCell ref="H234:H236"/>
    <mergeCell ref="I234:I236"/>
    <mergeCell ref="D231:D233"/>
    <mergeCell ref="D234:D236"/>
    <mergeCell ref="G234:G236"/>
    <mergeCell ref="G231:G233"/>
    <mergeCell ref="A237:A239"/>
    <mergeCell ref="B237:B239"/>
    <mergeCell ref="C237:C239"/>
    <mergeCell ref="H237:H239"/>
    <mergeCell ref="I237:I239"/>
    <mergeCell ref="A240:A242"/>
    <mergeCell ref="B240:B242"/>
    <mergeCell ref="C240:C242"/>
    <mergeCell ref="H240:H242"/>
    <mergeCell ref="I240:I242"/>
    <mergeCell ref="D237:D239"/>
    <mergeCell ref="D240:D242"/>
    <mergeCell ref="G237:G239"/>
    <mergeCell ref="G240:G242"/>
    <mergeCell ref="A243:A245"/>
    <mergeCell ref="B243:B245"/>
    <mergeCell ref="C243:C245"/>
    <mergeCell ref="H243:H245"/>
    <mergeCell ref="I243:I245"/>
    <mergeCell ref="A246:A248"/>
    <mergeCell ref="B246:B248"/>
    <mergeCell ref="C246:C248"/>
    <mergeCell ref="H246:H248"/>
    <mergeCell ref="I246:I248"/>
    <mergeCell ref="D243:D245"/>
    <mergeCell ref="D246:D248"/>
    <mergeCell ref="G243:G245"/>
    <mergeCell ref="G246:G248"/>
    <mergeCell ref="A249:A251"/>
    <mergeCell ref="B249:B251"/>
    <mergeCell ref="C249:C251"/>
    <mergeCell ref="H249:H251"/>
    <mergeCell ref="I249:I251"/>
    <mergeCell ref="A252:A254"/>
    <mergeCell ref="B252:B254"/>
    <mergeCell ref="C252:C254"/>
    <mergeCell ref="H252:H254"/>
    <mergeCell ref="I252:I254"/>
    <mergeCell ref="D249:D251"/>
    <mergeCell ref="D252:D254"/>
    <mergeCell ref="G249:G251"/>
    <mergeCell ref="G252:G254"/>
    <mergeCell ref="A255:A257"/>
    <mergeCell ref="B255:B257"/>
    <mergeCell ref="C255:C257"/>
    <mergeCell ref="H255:H257"/>
    <mergeCell ref="I255:I257"/>
    <mergeCell ref="A258:A260"/>
    <mergeCell ref="B258:B260"/>
    <mergeCell ref="C258:C260"/>
    <mergeCell ref="H258:H260"/>
    <mergeCell ref="I258:I260"/>
    <mergeCell ref="D255:D257"/>
    <mergeCell ref="D258:D260"/>
    <mergeCell ref="G258:G260"/>
    <mergeCell ref="G255:G257"/>
  </mergeCells>
  <phoneticPr fontId="35" type="noConversion"/>
  <conditionalFormatting sqref="G189:I189 G222:I222 G17:I17 G38:I38 G44:I44 G105:I105 G117:I117 G132:I132 G156:I156 G168:I168 G18:G19 G20:I20 G21:G22 G39:G40 E41:E43 G45:G46 E47:E52 G106:G107 G118:G119 G133:G134 G157:G158 G169:G170 G190:G191 G223:G224 G259:G260 G256:G257 G258:I258 G253:G254 G255:I255 G250:G251 G252:I252 G247:G248 G249:I249 G244:G245 G246:I246 G241:G242 G243:I243 G238:G239 G240:I240 G235:G236 G237:I237 G232:G233 G234:I234 G229:G230 G231:I231 G226:G227 G228:I228 G220:G221 G217:G218 G219:I219 G214:G215 G216:I216 G211:G212 G213:I213 G208:G209 G210:I210 G205:G206 G207:I207 G202:G203 G204:I204 G199:G200 G201:I201 G196:G197 G198:I198 G193:G194 G195:I195 G187:G188 G184:G185 G186:I186 G181:G182 G183:I183 G178:G179 G180:I180 G175:G176 G177:I177 G172:G173 G174:I174 G166:G167 G163:G164 G165:I165 G160:G161 G162:I162 G154:G155 G151:G152 G153:I153 G148:G149 G150:I150 G145:G146 G147:I147 G142:G143 G144:I144 G139:G140 G141:I141 G136:G137 G138:I138 G130:G131 G127:G128 G129:I129 G124:G125 G126:I126 G121:G122 G123:I123 G115:G116 G112:G113 G114:I114 G109:G110 G111:I111 G103:G104 G100:G101 G102:I102 G70:G71 G67:G68 G69:I69 G64:G65 G66:I66 G61:G62 G63:I63 G58:G59 G60:I60 G55:G56 G57:I57 G225:I225 G192:I192 G171:I171 G159:I159 G135:I135 G120:I120 G108:I108 G99:I99 G54:I54 G51:G52 G48:G49 G50:I50 G42:G43 G36:G37 G33:G34 G35:I35 G30:G31 G32:I32 G27:G28 G29:I29 G24:G25 G26:I26 G15:G16 G12:G13 G14:I14 G9:G10 G11:I11 G6:G7 G8:I8 G47:I47 G41:I41 G23:I23 G5:I5 G97:G98 G94:G95 G96:I96 G91:G92 G93:I93 G88:G89 G90:I90 G85:G86 G87:I87 G82:G83 G84:I84 G79:G80 G81:I81 G76:G77 G78:I78 G73:G74 G75:I75 G72:I72">
    <cfRule type="expression" dxfId="65" priority="74">
      <formula>$N5="No"</formula>
    </cfRule>
  </conditionalFormatting>
  <conditionalFormatting sqref="G5:G52 G54:G258">
    <cfRule type="containsText" dxfId="64" priority="75" operator="containsText" text="Select…. ">
      <formula>NOT(ISERROR(SEARCH("Select…. ",G5)))</formula>
    </cfRule>
  </conditionalFormatting>
  <conditionalFormatting sqref="E44:E46">
    <cfRule type="expression" dxfId="63" priority="70">
      <formula>$N44="No"</formula>
    </cfRule>
  </conditionalFormatting>
  <conditionalFormatting sqref="F54:F71 F135:F155 F159:F167 F225:F260 F99:F102 F105:F108 F111:F116 F120:F131 F171:F188 F192:F221 F23:F52">
    <cfRule type="expression" dxfId="62" priority="50">
      <formula>$N23="No"</formula>
    </cfRule>
  </conditionalFormatting>
  <conditionalFormatting sqref="F72:F98">
    <cfRule type="expression" dxfId="61" priority="49">
      <formula>$N72="No"</formula>
    </cfRule>
  </conditionalFormatting>
  <conditionalFormatting sqref="F132:F134">
    <cfRule type="expression" dxfId="60" priority="48">
      <formula>$N132="No"</formula>
    </cfRule>
  </conditionalFormatting>
  <conditionalFormatting sqref="F168:F170">
    <cfRule type="expression" dxfId="59" priority="47">
      <formula>$N168="No"</formula>
    </cfRule>
  </conditionalFormatting>
  <conditionalFormatting sqref="F189">
    <cfRule type="expression" dxfId="58" priority="46">
      <formula>$N189="No"</formula>
    </cfRule>
  </conditionalFormatting>
  <conditionalFormatting sqref="F222:F224">
    <cfRule type="expression" dxfId="57" priority="45">
      <formula>$N222="No"</formula>
    </cfRule>
  </conditionalFormatting>
  <conditionalFormatting sqref="F104">
    <cfRule type="expression" dxfId="56" priority="51">
      <formula>$N103="No"</formula>
    </cfRule>
  </conditionalFormatting>
  <conditionalFormatting sqref="F103">
    <cfRule type="expression" dxfId="55" priority="44">
      <formula>$N102="No"</formula>
    </cfRule>
  </conditionalFormatting>
  <conditionalFormatting sqref="F109">
    <cfRule type="expression" dxfId="54" priority="43">
      <formula>$N109="No"</formula>
    </cfRule>
  </conditionalFormatting>
  <conditionalFormatting sqref="F110">
    <cfRule type="expression" dxfId="53" priority="42">
      <formula>$N110="No"</formula>
    </cfRule>
  </conditionalFormatting>
  <conditionalFormatting sqref="F117:F119">
    <cfRule type="expression" dxfId="52" priority="41">
      <formula>$N117="No"</formula>
    </cfRule>
  </conditionalFormatting>
  <conditionalFormatting sqref="F156:F158">
    <cfRule type="expression" dxfId="51" priority="40">
      <formula>$N156="No"</formula>
    </cfRule>
  </conditionalFormatting>
  <conditionalFormatting sqref="F190">
    <cfRule type="expression" dxfId="50" priority="39">
      <formula>$N190="No"</formula>
    </cfRule>
  </conditionalFormatting>
  <conditionalFormatting sqref="F191">
    <cfRule type="expression" dxfId="49" priority="38">
      <formula>$N191="No"</formula>
    </cfRule>
  </conditionalFormatting>
  <conditionalFormatting sqref="D5:D52">
    <cfRule type="expression" dxfId="48" priority="31">
      <formula>$V5="No"</formula>
    </cfRule>
  </conditionalFormatting>
  <conditionalFormatting sqref="E5:E16">
    <cfRule type="expression" dxfId="47" priority="30">
      <formula>$N5="No"</formula>
    </cfRule>
  </conditionalFormatting>
  <conditionalFormatting sqref="E17:E19">
    <cfRule type="expression" dxfId="46" priority="29">
      <formula>$N17="No"</formula>
    </cfRule>
  </conditionalFormatting>
  <conditionalFormatting sqref="E20:E22">
    <cfRule type="expression" dxfId="45" priority="28">
      <formula>$N20="No"</formula>
    </cfRule>
  </conditionalFormatting>
  <conditionalFormatting sqref="F20">
    <cfRule type="expression" dxfId="44" priority="27">
      <formula>$N20="No"</formula>
    </cfRule>
  </conditionalFormatting>
  <conditionalFormatting sqref="F5:F17">
    <cfRule type="expression" dxfId="43" priority="25">
      <formula>$N5="No"</formula>
    </cfRule>
  </conditionalFormatting>
  <conditionalFormatting sqref="F21:F22">
    <cfRule type="expression" dxfId="42" priority="26">
      <formula>$N18="No"</formula>
    </cfRule>
  </conditionalFormatting>
  <conditionalFormatting sqref="F18">
    <cfRule type="expression" dxfId="41" priority="24">
      <formula>$N18="No"</formula>
    </cfRule>
  </conditionalFormatting>
  <conditionalFormatting sqref="F19">
    <cfRule type="expression" dxfId="40" priority="23">
      <formula>$N19="No"</formula>
    </cfRule>
  </conditionalFormatting>
  <conditionalFormatting sqref="E26:E28 E32:E37">
    <cfRule type="expression" dxfId="39" priority="22">
      <formula>$N26="No"</formula>
    </cfRule>
  </conditionalFormatting>
  <conditionalFormatting sqref="E38:E40">
    <cfRule type="expression" dxfId="38" priority="21">
      <formula>$N38="No"</formula>
    </cfRule>
  </conditionalFormatting>
  <conditionalFormatting sqref="E54:E59 E99:E104 E108:E113 E120:E131 E135:E155 E159:E167 E171:E188 E192:E200 E225:E236 E63:E71 E207:E221 E243:E260">
    <cfRule type="expression" dxfId="37" priority="20">
      <formula>$N54="No"</formula>
    </cfRule>
  </conditionalFormatting>
  <conditionalFormatting sqref="E72:E89 E96:E98">
    <cfRule type="expression" dxfId="36" priority="19">
      <formula>$N72="No"</formula>
    </cfRule>
  </conditionalFormatting>
  <conditionalFormatting sqref="E105:E107">
    <cfRule type="expression" dxfId="35" priority="18">
      <formula>$N105="No"</formula>
    </cfRule>
  </conditionalFormatting>
  <conditionalFormatting sqref="E117:E119">
    <cfRule type="expression" dxfId="34" priority="17">
      <formula>$N117="No"</formula>
    </cfRule>
  </conditionalFormatting>
  <conditionalFormatting sqref="E132:E134">
    <cfRule type="expression" dxfId="33" priority="16">
      <formula>$N132="No"</formula>
    </cfRule>
  </conditionalFormatting>
  <conditionalFormatting sqref="E156:E158">
    <cfRule type="expression" dxfId="32" priority="15">
      <formula>$N156="No"</formula>
    </cfRule>
  </conditionalFormatting>
  <conditionalFormatting sqref="E168:E170">
    <cfRule type="expression" dxfId="31" priority="14">
      <formula>$N168="No"</formula>
    </cfRule>
  </conditionalFormatting>
  <conditionalFormatting sqref="E189:E191">
    <cfRule type="expression" dxfId="30" priority="13">
      <formula>$N189="No"</formula>
    </cfRule>
  </conditionalFormatting>
  <conditionalFormatting sqref="E222:E224">
    <cfRule type="expression" dxfId="29" priority="12">
      <formula>$N222="No"</formula>
    </cfRule>
  </conditionalFormatting>
  <conditionalFormatting sqref="D54:D260">
    <cfRule type="expression" dxfId="28" priority="11">
      <formula>$V54="No"</formula>
    </cfRule>
  </conditionalFormatting>
  <conditionalFormatting sqref="E23:E25">
    <cfRule type="expression" dxfId="27" priority="10">
      <formula>$N23="No"</formula>
    </cfRule>
  </conditionalFormatting>
  <conditionalFormatting sqref="E29:E31">
    <cfRule type="expression" dxfId="26" priority="9">
      <formula>$N29="No"</formula>
    </cfRule>
  </conditionalFormatting>
  <conditionalFormatting sqref="E60:E62">
    <cfRule type="expression" dxfId="25" priority="8">
      <formula>$N60="No"</formula>
    </cfRule>
  </conditionalFormatting>
  <conditionalFormatting sqref="E90:E92">
    <cfRule type="expression" dxfId="24" priority="7">
      <formula>$N90="No"</formula>
    </cfRule>
  </conditionalFormatting>
  <conditionalFormatting sqref="E93:E95">
    <cfRule type="expression" dxfId="23" priority="6">
      <formula>$N93="No"</formula>
    </cfRule>
  </conditionalFormatting>
  <conditionalFormatting sqref="E114:E116">
    <cfRule type="expression" dxfId="22" priority="5">
      <formula>$N114="No"</formula>
    </cfRule>
  </conditionalFormatting>
  <conditionalFormatting sqref="E201:E203">
    <cfRule type="expression" dxfId="21" priority="4">
      <formula>$N201="No"</formula>
    </cfRule>
  </conditionalFormatting>
  <conditionalFormatting sqref="E204:E206">
    <cfRule type="expression" dxfId="20" priority="3">
      <formula>$N204="No"</formula>
    </cfRule>
  </conditionalFormatting>
  <conditionalFormatting sqref="E237:E239">
    <cfRule type="expression" dxfId="19" priority="2">
      <formula>$N237="No"</formula>
    </cfRule>
  </conditionalFormatting>
  <conditionalFormatting sqref="E240:E242">
    <cfRule type="expression" dxfId="18" priority="1">
      <formula>$N240="No"</formula>
    </cfRule>
  </conditionalFormatting>
  <pageMargins left="0.75" right="0.75" top="1" bottom="1" header="0.5" footer="0.5"/>
  <pageSetup paperSize="9" orientation="portrait"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Sources!$B$1:$B$5</xm:f>
          </x14:formula1>
          <xm:sqref>G50 G5 G8 G11 G14 G23 G26 G29 G32 G35 G41 G47 G54 G57 G60 G63 G69 G66 G72 G75 G78 G81 G84 G87 G90 G93 G96 G102 G99 G108 G111 G114 G120 G123 G126 G129 G135 G138 G141 G144 G147 G150 G153 G159 G162 G165 G171 G174 G177 G180 G183 G186 G192 G195 G198 G201 G204 G207 G210 G213 G216 G219 G225 G228 G231 G234 G237 G240 G243 G246 G249 G252 G255 G258 G189 G222 G17 G20 G38 G44 G105 G117 G132 G156 G168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7"/>
  <sheetViews>
    <sheetView tabSelected="1" workbookViewId="0">
      <selection activeCell="A91" sqref="A91"/>
    </sheetView>
  </sheetViews>
  <sheetFormatPr baseColWidth="10" defaultColWidth="11" defaultRowHeight="16" x14ac:dyDescent="0.2"/>
  <cols>
    <col min="1" max="1" width="69.33203125" style="4" customWidth="1"/>
    <col min="2" max="2" width="11.1640625" style="125" customWidth="1"/>
    <col min="3" max="3" width="13.33203125" style="125" customWidth="1"/>
    <col min="4" max="4" width="18.83203125" style="1" bestFit="1" customWidth="1"/>
    <col min="5" max="5" width="15.1640625" style="3" customWidth="1"/>
    <col min="6" max="6" width="13.83203125" style="3" customWidth="1"/>
    <col min="7" max="7" width="13.33203125" style="3" customWidth="1"/>
    <col min="8" max="8" width="14.5" style="3" customWidth="1"/>
    <col min="9" max="9" width="4" style="3" customWidth="1"/>
    <col min="10" max="10" width="19.1640625" customWidth="1"/>
    <col min="11" max="11" width="15.1640625" customWidth="1"/>
    <col min="12" max="12" width="16.5" customWidth="1"/>
    <col min="13" max="13" width="18.33203125" customWidth="1"/>
    <col min="14" max="14" width="16" customWidth="1"/>
  </cols>
  <sheetData>
    <row r="1" spans="1:25" s="6" customFormat="1" ht="46" customHeight="1" x14ac:dyDescent="0.3">
      <c r="A1" s="45"/>
      <c r="B1" s="118"/>
      <c r="C1" s="148" t="s">
        <v>217</v>
      </c>
      <c r="D1" s="148"/>
      <c r="E1" s="148"/>
      <c r="F1" s="148"/>
      <c r="G1" s="148"/>
      <c r="H1" s="49"/>
      <c r="I1" s="49"/>
      <c r="J1" s="49"/>
      <c r="K1" s="48"/>
      <c r="L1" s="48"/>
      <c r="M1" s="45"/>
      <c r="N1"/>
      <c r="O1"/>
      <c r="P1"/>
      <c r="Q1"/>
      <c r="R1"/>
      <c r="S1"/>
      <c r="T1" s="7"/>
      <c r="U1" s="7"/>
      <c r="V1" s="7"/>
      <c r="W1" s="7"/>
      <c r="X1" s="7"/>
      <c r="Y1" s="7"/>
    </row>
    <row r="2" spans="1:25" ht="52" customHeight="1" x14ac:dyDescent="0.3">
      <c r="A2" s="45"/>
      <c r="B2" s="118"/>
      <c r="C2" s="149" t="s">
        <v>457</v>
      </c>
      <c r="D2" s="149"/>
      <c r="E2" s="149"/>
      <c r="F2" s="149"/>
      <c r="G2" s="149"/>
      <c r="H2" s="50"/>
      <c r="I2" s="50"/>
      <c r="J2" s="50"/>
      <c r="K2" s="48"/>
      <c r="L2" s="48"/>
      <c r="M2" s="45"/>
    </row>
    <row r="3" spans="1:25" s="29" customFormat="1" ht="19" customHeight="1" x14ac:dyDescent="0.3">
      <c r="A3" s="17"/>
      <c r="B3" s="121"/>
      <c r="C3" s="121"/>
      <c r="D3" s="17"/>
      <c r="E3" s="17"/>
      <c r="F3" s="17"/>
      <c r="G3" s="17"/>
      <c r="H3" s="17"/>
      <c r="I3" s="17"/>
      <c r="J3" s="17"/>
      <c r="K3" s="21"/>
      <c r="L3" s="21"/>
      <c r="M3" s="21"/>
    </row>
    <row r="4" spans="1:25" ht="21" x14ac:dyDescent="0.25">
      <c r="A4" s="119" t="s">
        <v>458</v>
      </c>
      <c r="B4" s="265" t="s">
        <v>459</v>
      </c>
      <c r="C4" s="265"/>
      <c r="D4" s="120" t="s">
        <v>460</v>
      </c>
      <c r="E4" s="266" t="s">
        <v>461</v>
      </c>
      <c r="F4" s="266"/>
      <c r="G4" s="266"/>
      <c r="H4" s="266"/>
      <c r="I4" s="129"/>
      <c r="J4" s="147" t="s">
        <v>462</v>
      </c>
      <c r="K4" s="21"/>
      <c r="L4" s="21"/>
      <c r="M4" s="21"/>
    </row>
    <row r="5" spans="1:25" ht="32" x14ac:dyDescent="0.2">
      <c r="A5" s="26"/>
      <c r="B5" s="122" t="s">
        <v>463</v>
      </c>
      <c r="C5" s="122" t="s">
        <v>464</v>
      </c>
      <c r="D5" s="122" t="s">
        <v>221</v>
      </c>
      <c r="E5" s="20" t="s">
        <v>465</v>
      </c>
      <c r="F5" s="20" t="s">
        <v>466</v>
      </c>
      <c r="G5" s="20" t="s">
        <v>467</v>
      </c>
      <c r="H5" s="20" t="s">
        <v>468</v>
      </c>
      <c r="I5" s="20"/>
      <c r="J5" s="19"/>
      <c r="K5" s="28"/>
      <c r="L5" s="28"/>
      <c r="M5" s="28"/>
    </row>
    <row r="6" spans="1:25" ht="18" customHeight="1" x14ac:dyDescent="0.2">
      <c r="A6" s="267" t="s">
        <v>188</v>
      </c>
      <c r="B6" s="263" t="str">
        <f>ResultsProcessing!B2</f>
        <v>Yes</v>
      </c>
      <c r="C6" s="260" t="str">
        <f>IF(ResultsProcessing!C2="Select…. ","N/A",ResultsProcessing!C2)</f>
        <v>N/A</v>
      </c>
      <c r="D6" s="32" t="str">
        <f>ResultsProcessing!B24</f>
        <v>GR1.1</v>
      </c>
      <c r="E6" s="128" t="str">
        <f>IF(ResultsProcessing!D24="No","Not in scope",IF(ResultsProcessing!C24="Select…. ","Not Answered",IF(ResultsProcessing!C24&gt;=0,"Passed","Not Passed")))</f>
        <v>Not Answered</v>
      </c>
      <c r="F6" s="128" t="str">
        <f>IF(ResultsProcessing!D24="No","Not in scope",IF(ResultsProcessing!C24="Select…. ","Not Answered",IF(ResultsProcessing!C24&gt;=1,"Passed","Not Passed")))</f>
        <v>Not Answered</v>
      </c>
      <c r="G6" s="128" t="str">
        <f>IF(ResultsProcessing!D24="No","Not in scope",IF(ResultsProcessing!C24="Select…. ","Not Answered",IF(ResultsProcessing!C24&gt;=2,"Passed","Not Passed")))</f>
        <v>Not Answered</v>
      </c>
      <c r="H6" s="128" t="str">
        <f>IF(ResultsProcessing!D24="No","Not in scope",IF(ResultsProcessing!C24="Select…. ","Not Answered",IF(ResultsProcessing!C24&gt;=3,"Passed","Not Passed")))</f>
        <v>Not Answered</v>
      </c>
      <c r="I6" s="128"/>
      <c r="J6" s="22" t="str">
        <f>IF(ResultsProcessing!E24="Select…. ","No target set",IF(ResultsProcessing!$C24="Select…. ","No result given",IF(ResultsProcessing!$C24&gt;=ResultsProcessing!$E24,"Targets met","Targets not met")))</f>
        <v>No target set</v>
      </c>
      <c r="K6" s="21"/>
      <c r="L6" s="21"/>
      <c r="M6" s="21"/>
    </row>
    <row r="7" spans="1:25" ht="18" customHeight="1" x14ac:dyDescent="0.2">
      <c r="A7" s="268"/>
      <c r="B7" s="264"/>
      <c r="C7" s="262"/>
      <c r="D7" s="32" t="str">
        <f>ResultsProcessing!B25</f>
        <v>GR1.2</v>
      </c>
      <c r="E7" s="128" t="str">
        <f>IF(ResultsProcessing!D25="No","Not in scope",IF(ResultsProcessing!C25="Select…. ","Not Answered",IF(ResultsProcessing!C25&gt;=0,"Passed","Not Passed")))</f>
        <v>Not Answered</v>
      </c>
      <c r="F7" s="128" t="str">
        <f>IF(ResultsProcessing!D25="No","Not in scope",IF(ResultsProcessing!C25="Select…. ","Not Answered",IF(ResultsProcessing!C25&gt;=1,"Passed","Not Passed")))</f>
        <v>Not Answered</v>
      </c>
      <c r="G7" s="128" t="str">
        <f>IF(ResultsProcessing!D25="No","Not in scope",IF(ResultsProcessing!C25="Select…. ","Not Answered",IF(ResultsProcessing!C25&gt;=2,"Passed","Not Passed")))</f>
        <v>Not Answered</v>
      </c>
      <c r="H7" s="128" t="str">
        <f>IF(ResultsProcessing!D25="No","Not in scope",IF(ResultsProcessing!C25="Select…. ","Not Answered",IF(ResultsProcessing!C25&gt;=3,"Passed","Not Passed")))</f>
        <v>Not Answered</v>
      </c>
      <c r="I7" s="128"/>
      <c r="J7" s="22" t="str">
        <f>IF(ResultsProcessing!E25="Select…. ","No target set",IF(ResultsProcessing!$C25="Select…. ","No result given",IF(ResultsProcessing!$C25&gt;=ResultsProcessing!$E25,"Targets met","Targets not met")))</f>
        <v>No target set</v>
      </c>
      <c r="K7" s="21"/>
      <c r="L7" s="21"/>
      <c r="M7" s="21"/>
    </row>
    <row r="8" spans="1:25" ht="18" customHeight="1" x14ac:dyDescent="0.2">
      <c r="A8" s="267" t="s">
        <v>189</v>
      </c>
      <c r="B8" s="263" t="str">
        <f>ResultsProcessing!B3</f>
        <v>Yes</v>
      </c>
      <c r="C8" s="260" t="str">
        <f>IF(ResultsProcessing!C3="Select…. ","N/A",ResultsProcessing!C3)</f>
        <v>N/A</v>
      </c>
      <c r="D8" s="32" t="str">
        <f>ResultsProcessing!B26</f>
        <v>GR2.1</v>
      </c>
      <c r="E8" s="128" t="str">
        <f>IF(ResultsProcessing!D26="No","Not in scope",IF(ResultsProcessing!C26="Select…. ","Not Answered",IF(ResultsProcessing!C26&gt;=0,"Passed","Not Passed")))</f>
        <v>Not Answered</v>
      </c>
      <c r="F8" s="128" t="str">
        <f>IF(ResultsProcessing!D26="No","Not in scope",IF(ResultsProcessing!C26="Select…. ","Not Answered",IF(ResultsProcessing!C26&gt;=1,"Passed","Not Passed")))</f>
        <v>Not Answered</v>
      </c>
      <c r="G8" s="128" t="str">
        <f>IF(ResultsProcessing!D26="No","Not in scope",IF(ResultsProcessing!C26="Select…. ","Not Answered",IF(ResultsProcessing!C26&gt;=2,"Passed","Not Passed")))</f>
        <v>Not Answered</v>
      </c>
      <c r="H8" s="128" t="str">
        <f>IF(ResultsProcessing!D26="No","Not in scope",IF(ResultsProcessing!C26="Select…. ","Not Answered",IF(ResultsProcessing!C26&gt;=3,"Passed","Not Passed")))</f>
        <v>Not Answered</v>
      </c>
      <c r="I8" s="128"/>
      <c r="J8" s="19" t="str">
        <f>IF(ResultsProcessing!E26="Select…. ","No target set",IF(ResultsProcessing!$C26="Select…. ","No result given",IF(ResultsProcessing!$C26&gt;=ResultsProcessing!$E26,"Targets met","Targets not met")))</f>
        <v>No target set</v>
      </c>
      <c r="K8" s="21"/>
      <c r="L8" s="21"/>
      <c r="M8" s="21"/>
    </row>
    <row r="9" spans="1:25" ht="18" customHeight="1" x14ac:dyDescent="0.2">
      <c r="A9" s="269"/>
      <c r="B9" s="270"/>
      <c r="C9" s="261"/>
      <c r="D9" s="32" t="str">
        <f>ResultsProcessing!B27</f>
        <v>GR2.2</v>
      </c>
      <c r="E9" s="128" t="str">
        <f>IF(ResultsProcessing!D27="No","Not in scope",IF(ResultsProcessing!C27="Select…. ","Not Answered",IF(ResultsProcessing!C27&gt;=0,"Passed","Not Passed")))</f>
        <v>Not Answered</v>
      </c>
      <c r="F9" s="128" t="str">
        <f>IF(ResultsProcessing!D27="No","Not in scope",IF(ResultsProcessing!C27="Select…. ","Not Answered",IF(ResultsProcessing!C27&gt;=1,"Passed","Not Passed")))</f>
        <v>Not Answered</v>
      </c>
      <c r="G9" s="128" t="str">
        <f>IF(ResultsProcessing!D27="No","Not in scope",IF(ResultsProcessing!C27="Select…. ","Not Answered",IF(ResultsProcessing!C27&gt;=2,"Passed","Not Passed")))</f>
        <v>Not Answered</v>
      </c>
      <c r="H9" s="128" t="str">
        <f>IF(ResultsProcessing!D27="No","Not in scope",IF(ResultsProcessing!C27="Select…. ","Not Answered",IF(ResultsProcessing!C27&gt;=3,"Passed","Not Passed")))</f>
        <v>Not Answered</v>
      </c>
      <c r="I9" s="128"/>
      <c r="J9" s="19" t="str">
        <f>IF(ResultsProcessing!E27="Select…. ","No target set",IF(ResultsProcessing!$C27="Select…. ","No result given",IF(ResultsProcessing!$C27&gt;=ResultsProcessing!$E27,"Targets met","Targets not met")))</f>
        <v>No target set</v>
      </c>
      <c r="K9" s="21"/>
      <c r="L9" s="21"/>
      <c r="M9" s="21"/>
    </row>
    <row r="10" spans="1:25" ht="18" customHeight="1" x14ac:dyDescent="0.2">
      <c r="A10" s="269"/>
      <c r="B10" s="270"/>
      <c r="C10" s="261"/>
      <c r="D10" s="32" t="str">
        <f>ResultsProcessing!B28</f>
        <v>GR2.3</v>
      </c>
      <c r="E10" s="128" t="str">
        <f>IF(ResultsProcessing!D28="No","Not in scope",IF(ResultsProcessing!C28="Select…. ","Not Answered",IF(ResultsProcessing!C28&gt;=0,"Passed","Not Passed")))</f>
        <v>Not Answered</v>
      </c>
      <c r="F10" s="128" t="str">
        <f>IF(ResultsProcessing!D28="No","Not in scope",IF(ResultsProcessing!C28="Select…. ","Not Answered",IF(ResultsProcessing!C28&gt;=1,"Passed","Not Passed")))</f>
        <v>Not Answered</v>
      </c>
      <c r="G10" s="128" t="str">
        <f>IF(ResultsProcessing!D28="No","Not in scope",IF(ResultsProcessing!C28="Select…. ","Not Answered",IF(ResultsProcessing!C28&gt;=2,"Passed","Not Passed")))</f>
        <v>Not Answered</v>
      </c>
      <c r="H10" s="128" t="str">
        <f>IF(ResultsProcessing!D28="No","Not in scope",IF(ResultsProcessing!C28="Select…. ","Not Answered",IF(ResultsProcessing!C28&gt;=3,"Passed","Not Passed")))</f>
        <v>Not Answered</v>
      </c>
      <c r="I10" s="128"/>
      <c r="J10" s="19" t="str">
        <f>IF(ResultsProcessing!E28="Select…. ","No target set",IF(ResultsProcessing!$C28="Select…. ","No result given",IF(ResultsProcessing!$C28&gt;=ResultsProcessing!$E28,"Targets met","Targets not met")))</f>
        <v>No target set</v>
      </c>
      <c r="K10" s="21"/>
      <c r="L10" s="21"/>
      <c r="M10" s="21"/>
    </row>
    <row r="11" spans="1:25" ht="18" customHeight="1" x14ac:dyDescent="0.2">
      <c r="A11" s="268"/>
      <c r="B11" s="264"/>
      <c r="C11" s="262"/>
      <c r="D11" s="32" t="str">
        <f>ResultsProcessing!B29</f>
        <v>GR2.4</v>
      </c>
      <c r="E11" s="128" t="str">
        <f>IF(ResultsProcessing!D29="No","Not in scope",IF(ResultsProcessing!C29="Select…. ","Not Answered",IF(ResultsProcessing!C29&gt;=0,"Passed","Not Passed")))</f>
        <v>Not Answered</v>
      </c>
      <c r="F11" s="128" t="str">
        <f>IF(ResultsProcessing!D29="No","Not in scope",IF(ResultsProcessing!C29="Select…. ","Not Answered",IF(ResultsProcessing!C29&gt;=1,"Passed","Not Passed")))</f>
        <v>Not Answered</v>
      </c>
      <c r="G11" s="128" t="str">
        <f>IF(ResultsProcessing!D29="No","Not in scope",IF(ResultsProcessing!C29="Select…. ","Not Answered",IF(ResultsProcessing!C29&gt;=2,"Passed","Not Passed")))</f>
        <v>Not Answered</v>
      </c>
      <c r="H11" s="128" t="str">
        <f>IF(ResultsProcessing!D29="No","Not in scope",IF(ResultsProcessing!C29="Select…. ","Not Answered",IF(ResultsProcessing!C29&gt;=3,"Passed","Not Passed")))</f>
        <v>Not Answered</v>
      </c>
      <c r="I11" s="128"/>
      <c r="J11" s="19" t="str">
        <f>IF(ResultsProcessing!E29="Select…. ","No target set",IF(ResultsProcessing!$C29="Select…. ","No result given",IF(ResultsProcessing!$C29&gt;=ResultsProcessing!$E29,"Targets met","Targets not met")))</f>
        <v>No target set</v>
      </c>
      <c r="K11" s="21"/>
      <c r="L11" s="21"/>
      <c r="M11" s="21"/>
    </row>
    <row r="12" spans="1:25" ht="18" customHeight="1" x14ac:dyDescent="0.2">
      <c r="A12" s="130" t="s">
        <v>190</v>
      </c>
      <c r="B12" s="123" t="str">
        <f>ResultsProcessing!B4</f>
        <v>Yes</v>
      </c>
      <c r="C12" s="124" t="str">
        <f>IF(ResultsProcessing!C4="Select…. ","N/A",ResultsProcessing!C4)</f>
        <v>N/A</v>
      </c>
      <c r="D12" s="32" t="str">
        <f>ResultsProcessing!B30</f>
        <v>GR3.1</v>
      </c>
      <c r="E12" s="128" t="str">
        <f>IF(ResultsProcessing!D30="No","Not in scope",IF(ResultsProcessing!C30="Select…. ","Not Answered",IF(ResultsProcessing!C30&gt;=0,"Passed","Not Passed")))</f>
        <v>Not Answered</v>
      </c>
      <c r="F12" s="128" t="str">
        <f>IF(ResultsProcessing!D30="No","Not in scope",IF(ResultsProcessing!C30="Select…. ","Not Answered",IF(ResultsProcessing!C30&gt;=1,"Passed","Not Passed")))</f>
        <v>Not Answered</v>
      </c>
      <c r="G12" s="128" t="str">
        <f>IF(ResultsProcessing!D30="No","Not in scope",IF(ResultsProcessing!C30="Select…. ","Not Answered",IF(ResultsProcessing!C30&gt;=2,"Passed","Not Passed")))</f>
        <v>Not Answered</v>
      </c>
      <c r="H12" s="128" t="str">
        <f>IF(ResultsProcessing!D30="No","Not in scope",IF(ResultsProcessing!C30="Select…. ","Not Answered",IF(ResultsProcessing!C30&gt;=3,"Passed","Not Passed")))</f>
        <v>Not Answered</v>
      </c>
      <c r="I12" s="128"/>
      <c r="J12" s="19" t="str">
        <f>IF(ResultsProcessing!E30="Select…. ","No target set",IF(ResultsProcessing!$C30="Select…. ","No result given",IF(ResultsProcessing!$C30&gt;=ResultsProcessing!$E30,"Targets met","Targets not met")))</f>
        <v>No target set</v>
      </c>
      <c r="K12" s="21"/>
      <c r="L12" s="21"/>
      <c r="M12" s="21"/>
    </row>
    <row r="13" spans="1:25" ht="18" customHeight="1" x14ac:dyDescent="0.2">
      <c r="A13" s="267" t="s">
        <v>191</v>
      </c>
      <c r="B13" s="263" t="str">
        <f>ResultsProcessing!B5</f>
        <v>Yes</v>
      </c>
      <c r="C13" s="260" t="str">
        <f>IF(ResultsProcessing!C5="Select…. ","N/A",ResultsProcessing!C5)</f>
        <v>N/A</v>
      </c>
      <c r="D13" s="32" t="str">
        <f>ResultsProcessing!B31</f>
        <v>GR4.1</v>
      </c>
      <c r="E13" s="128" t="str">
        <f>IF(ResultsProcessing!D31="No","Not in scope",IF(ResultsProcessing!C31="Select…. ","Not Answered",IF(ResultsProcessing!C31&gt;=0,"Passed","Not Passed")))</f>
        <v>Not Answered</v>
      </c>
      <c r="F13" s="128" t="str">
        <f>IF(ResultsProcessing!D31="No","Not in scope",IF(ResultsProcessing!C31="Select…. ","Not Answered",IF(ResultsProcessing!C31&gt;=1,"Passed","Not Passed")))</f>
        <v>Not Answered</v>
      </c>
      <c r="G13" s="128" t="str">
        <f>IF(ResultsProcessing!D31="No","Not in scope",IF(ResultsProcessing!C31="Select…. ","Not Answered",IF(ResultsProcessing!C31&gt;=2,"Passed","Not Passed")))</f>
        <v>Not Answered</v>
      </c>
      <c r="H13" s="128" t="str">
        <f>IF(ResultsProcessing!D31="No","Not in scope",IF(ResultsProcessing!C31="Select…. ","Not Answered",IF(ResultsProcessing!C31&gt;=3,"Passed","Not Passed")))</f>
        <v>Not Answered</v>
      </c>
      <c r="I13" s="128"/>
      <c r="J13" s="19" t="str">
        <f>IF(ResultsProcessing!E31="Select…. ","No target set",IF(ResultsProcessing!$C31="Select…. ","No result given",IF(ResultsProcessing!$C31&gt;=ResultsProcessing!$E31,"Targets met","Targets not met")))</f>
        <v>No target set</v>
      </c>
      <c r="K13" s="21"/>
      <c r="L13" s="21"/>
      <c r="M13" s="21"/>
    </row>
    <row r="14" spans="1:25" ht="18" customHeight="1" x14ac:dyDescent="0.2">
      <c r="A14" s="269"/>
      <c r="B14" s="270"/>
      <c r="C14" s="261"/>
      <c r="D14" s="32" t="str">
        <f>ResultsProcessing!B32</f>
        <v>GR4.2</v>
      </c>
      <c r="E14" s="128" t="str">
        <f>IF(ResultsProcessing!D32="No","Not in scope",IF(ResultsProcessing!C32="Select…. ","Not Answered",IF(ResultsProcessing!C32&gt;=0,"Passed","Not Passed")))</f>
        <v>Not Answered</v>
      </c>
      <c r="F14" s="128" t="str">
        <f>IF(ResultsProcessing!D32="No","Not in scope",IF(ResultsProcessing!C32="Select…. ","Not Answered",IF(ResultsProcessing!C32&gt;=1,"Passed","Not Passed")))</f>
        <v>Not Answered</v>
      </c>
      <c r="G14" s="128" t="str">
        <f>IF(ResultsProcessing!D32="No","Not in scope",IF(ResultsProcessing!C32="Select…. ","Not Answered",IF(ResultsProcessing!C32&gt;=2,"Passed","Not Passed")))</f>
        <v>Not Answered</v>
      </c>
      <c r="H14" s="128" t="str">
        <f>IF(ResultsProcessing!D32="No","Not in scope",IF(ResultsProcessing!C32="Select…. ","Not Answered",IF(ResultsProcessing!C32&gt;=3,"Passed","Not Passed")))</f>
        <v>Not Answered</v>
      </c>
      <c r="I14" s="128"/>
      <c r="J14" s="19" t="str">
        <f>IF(ResultsProcessing!E32="Select…. ","No target set",IF(ResultsProcessing!$C32="Select…. ","No result given",IF(ResultsProcessing!$C32&gt;=ResultsProcessing!$E32,"Targets met","Targets not met")))</f>
        <v>No target set</v>
      </c>
      <c r="K14" s="21"/>
      <c r="L14" s="21"/>
      <c r="M14" s="21"/>
    </row>
    <row r="15" spans="1:25" ht="18" customHeight="1" x14ac:dyDescent="0.2">
      <c r="A15" s="268"/>
      <c r="B15" s="264"/>
      <c r="C15" s="262"/>
      <c r="D15" s="32" t="str">
        <f>ResultsProcessing!B33</f>
        <v>GR4.3</v>
      </c>
      <c r="E15" s="128" t="str">
        <f>IF(ResultsProcessing!D33="No","Not in scope",IF(ResultsProcessing!C33="Select…. ","Not Answered",IF(ResultsProcessing!C33&gt;=0,"Passed","Not Passed")))</f>
        <v>Not Answered</v>
      </c>
      <c r="F15" s="128" t="str">
        <f>IF(ResultsProcessing!D33="No","Not in scope",IF(ResultsProcessing!C33="Select…. ","Not Answered",IF(ResultsProcessing!C33&gt;=1,"Passed","Not Passed")))</f>
        <v>Not Answered</v>
      </c>
      <c r="G15" s="128" t="str">
        <f>IF(ResultsProcessing!D33="No","Not in scope",IF(ResultsProcessing!C33="Select…. ","Not Answered",IF(ResultsProcessing!C33&gt;=2,"Passed","Not Passed")))</f>
        <v>Not Answered</v>
      </c>
      <c r="H15" s="128" t="str">
        <f>IF(ResultsProcessing!D33="No","Not in scope",IF(ResultsProcessing!C33="Select…. ","Not Answered",IF(ResultsProcessing!C33&gt;=3,"Passed","Not Passed")))</f>
        <v>Not Answered</v>
      </c>
      <c r="I15" s="128"/>
      <c r="J15" s="19" t="str">
        <f>IF(ResultsProcessing!E33="Select…. ","No target set",IF(ResultsProcessing!$C33="Select…. ","No result given",IF(ResultsProcessing!$C33&gt;=ResultsProcessing!$E33,"Targets met","Targets not met")))</f>
        <v>No target set</v>
      </c>
      <c r="K15" s="21"/>
      <c r="L15" s="21"/>
      <c r="M15" s="21"/>
    </row>
    <row r="16" spans="1:25" ht="18" customHeight="1" x14ac:dyDescent="0.2">
      <c r="A16" s="267" t="s">
        <v>192</v>
      </c>
      <c r="B16" s="263" t="str">
        <f>ResultsProcessing!B6</f>
        <v>Yes</v>
      </c>
      <c r="C16" s="260" t="str">
        <f>IF(ResultsProcessing!C6="Select…. ","N/A",ResultsProcessing!C6)</f>
        <v>N/A</v>
      </c>
      <c r="D16" s="32" t="str">
        <f>ResultsProcessing!B34</f>
        <v>GR5.1</v>
      </c>
      <c r="E16" s="128" t="str">
        <f>IF(ResultsProcessing!D34="No","Not in scope",IF(ResultsProcessing!C34="Select…. ","Not Answered",IF(ResultsProcessing!C34&gt;=0,"Passed","Not Passed")))</f>
        <v>Not Answered</v>
      </c>
      <c r="F16" s="128" t="str">
        <f>IF(ResultsProcessing!D34="No","Not in scope",IF(ResultsProcessing!C34="Select…. ","Not Answered",IF(ResultsProcessing!C34&gt;=1,"Passed","Not Passed")))</f>
        <v>Not Answered</v>
      </c>
      <c r="G16" s="128" t="str">
        <f>IF(ResultsProcessing!D34="No","Not in scope",IF(ResultsProcessing!C34="Select…. ","Not Answered",IF(ResultsProcessing!C34&gt;=2,"Passed","Not Passed")))</f>
        <v>Not Answered</v>
      </c>
      <c r="H16" s="128" t="str">
        <f>IF(ResultsProcessing!D34="No","Not in scope",IF(ResultsProcessing!C34="Select…. ","Not Answered",IF(ResultsProcessing!C34&gt;=3,"Passed","Not Passed")))</f>
        <v>Not Answered</v>
      </c>
      <c r="I16" s="128"/>
      <c r="J16" s="19" t="str">
        <f>IF(ResultsProcessing!E34="Select…. ","No target set",IF(ResultsProcessing!$C34="Select…. ","No result given",IF(ResultsProcessing!$C34&gt;=ResultsProcessing!$E34,"Targets met","Targets not met")))</f>
        <v>No target set</v>
      </c>
      <c r="K16" s="21"/>
      <c r="L16" s="21"/>
      <c r="M16" s="21"/>
    </row>
    <row r="17" spans="1:13" ht="18" customHeight="1" x14ac:dyDescent="0.2">
      <c r="A17" s="268"/>
      <c r="B17" s="264"/>
      <c r="C17" s="262"/>
      <c r="D17" s="32" t="str">
        <f>ResultsProcessing!B35</f>
        <v>GR5.2</v>
      </c>
      <c r="E17" s="128" t="str">
        <f>IF(ResultsProcessing!D35="No","Not in scope",IF(ResultsProcessing!C35="Select…. ","Not Answered",IF(ResultsProcessing!C35&gt;=0,"Passed","Not Passed")))</f>
        <v>Not Answered</v>
      </c>
      <c r="F17" s="128" t="str">
        <f>IF(ResultsProcessing!D35="No","Not in scope",IF(ResultsProcessing!C35="Select…. ","Not Answered",IF(ResultsProcessing!C35&gt;=1,"Passed","Not Passed")))</f>
        <v>Not Answered</v>
      </c>
      <c r="G17" s="128" t="str">
        <f>IF(ResultsProcessing!D35="No","Not in scope",IF(ResultsProcessing!C35="Select…. ","Not Answered",IF(ResultsProcessing!C35&gt;=2,"Passed","Not Passed")))</f>
        <v>Not Answered</v>
      </c>
      <c r="H17" s="128" t="str">
        <f>IF(ResultsProcessing!D35="No","Not in scope",IF(ResultsProcessing!C35="Select…. ","Not Answered",IF(ResultsProcessing!C35&gt;=3,"Passed","Not Passed")))</f>
        <v>Not Answered</v>
      </c>
      <c r="I17" s="128"/>
      <c r="J17" s="19" t="str">
        <f>IF(ResultsProcessing!E35="Select…. ","No target set",IF(ResultsProcessing!$C35="Select…. ","No result given",IF(ResultsProcessing!$C35&gt;=ResultsProcessing!$E35,"Targets met","Targets not met")))</f>
        <v>No target set</v>
      </c>
      <c r="K17" s="21"/>
      <c r="L17" s="21"/>
      <c r="M17" s="21"/>
    </row>
    <row r="18" spans="1:13" ht="18" customHeight="1" x14ac:dyDescent="0.2">
      <c r="A18" s="267" t="s">
        <v>193</v>
      </c>
      <c r="B18" s="263" t="str">
        <f>ResultsProcessing!B7</f>
        <v>Yes</v>
      </c>
      <c r="C18" s="260" t="str">
        <f>IF(ResultsProcessing!C7="Select…. ","N/A",ResultsProcessing!C7)</f>
        <v>N/A</v>
      </c>
      <c r="D18" s="32" t="str">
        <f>ResultsProcessing!B36</f>
        <v>GR6.1</v>
      </c>
      <c r="E18" s="128" t="str">
        <f>IF(ResultsProcessing!D36="No","Not in scope",IF(ResultsProcessing!C36="Select…. ","Not Answered",IF(ResultsProcessing!C36&gt;=0,"Passed","Not Passed")))</f>
        <v>Not Answered</v>
      </c>
      <c r="F18" s="128" t="str">
        <f>IF(ResultsProcessing!D36="No","Not in scope",IF(ResultsProcessing!C36="Select…. ","Not Answered",IF(ResultsProcessing!C36&gt;=1,"Passed","Not Passed")))</f>
        <v>Not Answered</v>
      </c>
      <c r="G18" s="128" t="str">
        <f>IF(ResultsProcessing!D36="No","Not in scope",IF(ResultsProcessing!C36="Select…. ","Not Answered",IF(ResultsProcessing!C36&gt;=2,"Passed","Not Passed")))</f>
        <v>Not Answered</v>
      </c>
      <c r="H18" s="128" t="str">
        <f>IF(ResultsProcessing!D36="No","Not in scope",IF(ResultsProcessing!C36="Select…. ","Not Answered",IF(ResultsProcessing!C36&gt;=3,"Passed","Not Passed")))</f>
        <v>Not Answered</v>
      </c>
      <c r="I18" s="128"/>
      <c r="J18" s="19" t="str">
        <f>IF(ResultsProcessing!E36="Select…. ","No target set",IF(ResultsProcessing!$C36="Select…. ","No result given",IF(ResultsProcessing!$C36&gt;=ResultsProcessing!$E36,"Targets met","Targets not met")))</f>
        <v>No target set</v>
      </c>
      <c r="K18" s="21"/>
      <c r="L18" s="21"/>
      <c r="M18" s="21"/>
    </row>
    <row r="19" spans="1:13" ht="18" customHeight="1" x14ac:dyDescent="0.2">
      <c r="A19" s="268"/>
      <c r="B19" s="264"/>
      <c r="C19" s="262"/>
      <c r="D19" s="32" t="str">
        <f>ResultsProcessing!B37</f>
        <v>GR6.2</v>
      </c>
      <c r="E19" s="128" t="str">
        <f>IF(ResultsProcessing!D37="No","Not in scope",IF(ResultsProcessing!C37="Select…. ","Not Answered",IF(ResultsProcessing!C37&gt;=0,"Passed","Not Passed")))</f>
        <v>Not Answered</v>
      </c>
      <c r="F19" s="128" t="str">
        <f>IF(ResultsProcessing!D37="No","Not in scope",IF(ResultsProcessing!C37="Select…. ","Not Answered",IF(ResultsProcessing!C37&gt;=1,"Passed","Not Passed")))</f>
        <v>Not Answered</v>
      </c>
      <c r="G19" s="128" t="str">
        <f>IF(ResultsProcessing!D37="No","Not in scope",IF(ResultsProcessing!C37="Select…. ","Not Answered",IF(ResultsProcessing!C37&gt;=2,"Passed","Not Passed")))</f>
        <v>Not Answered</v>
      </c>
      <c r="H19" s="128" t="str">
        <f>IF(ResultsProcessing!D37="No","Not in scope",IF(ResultsProcessing!C37="Select…. ","Not Answered",IF(ResultsProcessing!C37&gt;=3,"Passed","Not Passed")))</f>
        <v>Not Answered</v>
      </c>
      <c r="I19" s="128"/>
      <c r="J19" s="19" t="str">
        <f>IF(ResultsProcessing!E37="Select…. ","No target set",IF(ResultsProcessing!$C37="Select…. ","No result given",IF(ResultsProcessing!$C37&gt;=ResultsProcessing!$E37,"Targets met","Targets not met")))</f>
        <v>No target set</v>
      </c>
      <c r="K19" s="21"/>
      <c r="L19" s="21"/>
      <c r="M19" s="21"/>
    </row>
    <row r="20" spans="1:13" ht="18" customHeight="1" x14ac:dyDescent="0.2">
      <c r="A20" s="267" t="s">
        <v>194</v>
      </c>
      <c r="B20" s="263" t="str">
        <f>ResultsProcessing!B8</f>
        <v>Yes</v>
      </c>
      <c r="C20" s="260" t="str">
        <f>IF(ResultsProcessing!C8="Select…. ","N/A",ResultsProcessing!C8)</f>
        <v>N/A</v>
      </c>
      <c r="D20" s="32" t="str">
        <f>ResultsProcessing!B38</f>
        <v>GR7.1</v>
      </c>
      <c r="E20" s="128" t="str">
        <f>IF(ResultsProcessing!D38="No","Not in scope",IF(ResultsProcessing!C38="Select…. ","Not Answered",IF(ResultsProcessing!C38&gt;=0,"Passed","Not Passed")))</f>
        <v>Not Answered</v>
      </c>
      <c r="F20" s="128" t="str">
        <f>IF(ResultsProcessing!D38="No","Not in scope",IF(ResultsProcessing!C38="Select…. ","Not Answered",IF(ResultsProcessing!C38&gt;=1,"Passed","Not Passed")))</f>
        <v>Not Answered</v>
      </c>
      <c r="G20" s="128" t="str">
        <f>IF(ResultsProcessing!D38="No","Not in scope",IF(ResultsProcessing!C38="Select…. ","Not Answered",IF(ResultsProcessing!C38&gt;=2,"Passed","Not Passed")))</f>
        <v>Not Answered</v>
      </c>
      <c r="H20" s="128" t="str">
        <f>IF(ResultsProcessing!D38="No","Not in scope",IF(ResultsProcessing!C38="Select…. ","Not Answered",IF(ResultsProcessing!C38&gt;=3,"Passed","Not Passed")))</f>
        <v>Not Answered</v>
      </c>
      <c r="I20" s="128"/>
      <c r="J20" s="19" t="str">
        <f>IF(ResultsProcessing!E38="Select…. ","No target set",IF(ResultsProcessing!$C38="Select…. ","No result given",IF(ResultsProcessing!$C38&gt;=ResultsProcessing!$E38,"Targets met","Targets not met")))</f>
        <v>No target set</v>
      </c>
      <c r="K20" s="21"/>
      <c r="L20" s="21"/>
      <c r="M20" s="21"/>
    </row>
    <row r="21" spans="1:13" ht="18" customHeight="1" x14ac:dyDescent="0.2">
      <c r="A21" s="268"/>
      <c r="B21" s="264"/>
      <c r="C21" s="262"/>
      <c r="D21" s="32" t="str">
        <f>ResultsProcessing!B39</f>
        <v>GR7.2</v>
      </c>
      <c r="E21" s="128" t="str">
        <f>IF(ResultsProcessing!D39="No","Not in scope",IF(ResultsProcessing!C39="Select…. ","Not Answered",IF(ResultsProcessing!C39&gt;=0,"Passed","Not Passed")))</f>
        <v>Not Answered</v>
      </c>
      <c r="F21" s="128" t="str">
        <f>IF(ResultsProcessing!D39="No","Not in scope",IF(ResultsProcessing!C39="Select…. ","Not Answered",IF(ResultsProcessing!C39&gt;=1,"Passed","Not Passed")))</f>
        <v>Not Answered</v>
      </c>
      <c r="G21" s="128" t="str">
        <f>IF(ResultsProcessing!D39="No","Not in scope",IF(ResultsProcessing!C39="Select…. ","Not Answered",IF(ResultsProcessing!C39&gt;=2,"Passed","Not Passed")))</f>
        <v>Not Answered</v>
      </c>
      <c r="H21" s="128" t="str">
        <f>IF(ResultsProcessing!D39="No","Not in scope",IF(ResultsProcessing!C39="Select…. ","Not Answered",IF(ResultsProcessing!C39&gt;=3,"Passed","Not Passed")))</f>
        <v>Not Answered</v>
      </c>
      <c r="I21" s="128"/>
      <c r="J21" s="19" t="str">
        <f>IF(ResultsProcessing!E39="Select…. ","No target set",IF(ResultsProcessing!$C39="Select…. ","No result given",IF(ResultsProcessing!$C39&gt;=ResultsProcessing!$E39,"Targets met","Targets not met")))</f>
        <v>No target set</v>
      </c>
      <c r="K21" s="21"/>
      <c r="L21" s="21"/>
      <c r="M21" s="21"/>
    </row>
    <row r="22" spans="1:13" ht="18" customHeight="1" x14ac:dyDescent="0.2">
      <c r="A22" s="271" t="s">
        <v>196</v>
      </c>
      <c r="B22" s="274" t="str">
        <f>ResultsProcessing!B9</f>
        <v>Yes</v>
      </c>
      <c r="C22" s="277" t="str">
        <f>IF(ResultsProcessing!C9="Select…. ","N/A",ResultsProcessing!C9)</f>
        <v>N/A</v>
      </c>
      <c r="D22" s="126" t="str">
        <f>ResultsProcessing!B40</f>
        <v>PR1.1</v>
      </c>
      <c r="E22" s="128" t="str">
        <f>IF(ResultsProcessing!D40="No","Not in scope",IF(ResultsProcessing!C40="Select…. ","Not Answered",IF(ResultsProcessing!C40&gt;=0,"Passed","Not Passed")))</f>
        <v>Not Answered</v>
      </c>
      <c r="F22" s="128" t="str">
        <f>IF(ResultsProcessing!D40="No","Not in scope",IF(ResultsProcessing!C40="Select…. ","Not Answered",IF(ResultsProcessing!C40&gt;=1,"Passed","Not Passed")))</f>
        <v>Not Answered</v>
      </c>
      <c r="G22" s="128" t="str">
        <f>IF(ResultsProcessing!D40="No","Not in scope",IF(ResultsProcessing!C40="Select…. ","Not Answered",IF(ResultsProcessing!C40&gt;=2,"Passed","Not Passed")))</f>
        <v>Not Answered</v>
      </c>
      <c r="H22" s="128" t="str">
        <f>IF(ResultsProcessing!D40="No","Not in scope",IF(ResultsProcessing!C40="Select…. ","Not Answered",IF(ResultsProcessing!C40&gt;=3,"Passed","Not Passed")))</f>
        <v>Not Answered</v>
      </c>
      <c r="I22" s="128"/>
      <c r="J22" s="19" t="str">
        <f>IF(ResultsProcessing!E40="Select…. ","No target set",IF(ResultsProcessing!$C40="Select…. ","No result given",IF(ResultsProcessing!$C40&gt;=ResultsProcessing!$E40,"Targets met","Targets not met")))</f>
        <v>No target set</v>
      </c>
      <c r="K22" s="21"/>
      <c r="L22" s="21"/>
      <c r="M22" s="21"/>
    </row>
    <row r="23" spans="1:13" ht="18" customHeight="1" x14ac:dyDescent="0.2">
      <c r="A23" s="272"/>
      <c r="B23" s="275"/>
      <c r="C23" s="278"/>
      <c r="D23" s="126" t="str">
        <f>ResultsProcessing!B41</f>
        <v>PR1.2</v>
      </c>
      <c r="E23" s="128" t="str">
        <f>IF(ResultsProcessing!D41="No","Not in scope",IF(ResultsProcessing!C41="Select…. ","Not Answered",IF(ResultsProcessing!C41&gt;=0,"Passed","Not Passed")))</f>
        <v>Not Answered</v>
      </c>
      <c r="F23" s="128" t="str">
        <f>IF(ResultsProcessing!D41="No","Not in scope",IF(ResultsProcessing!C41="Select…. ","Not Answered",IF(ResultsProcessing!C41&gt;=1,"Passed","Not Passed")))</f>
        <v>Not Answered</v>
      </c>
      <c r="G23" s="128" t="str">
        <f>IF(ResultsProcessing!D41="No","Not in scope",IF(ResultsProcessing!C41="Select…. ","Not Answered",IF(ResultsProcessing!C41&gt;=2,"Passed","Not Passed")))</f>
        <v>Not Answered</v>
      </c>
      <c r="H23" s="128" t="str">
        <f>IF(ResultsProcessing!D41="No","Not in scope",IF(ResultsProcessing!C41="Select…. ","Not Answered",IF(ResultsProcessing!C41&gt;=3,"Passed","Not Passed")))</f>
        <v>Not Answered</v>
      </c>
      <c r="I23" s="128"/>
      <c r="J23" s="19" t="str">
        <f>IF(ResultsProcessing!E41="Select…. ","No target set",IF(ResultsProcessing!$C41="Select…. ","No result given",IF(ResultsProcessing!$C41&gt;=ResultsProcessing!$E41,"Targets met","Targets not met")))</f>
        <v>No target set</v>
      </c>
      <c r="K23" s="21" t="s">
        <v>174</v>
      </c>
      <c r="L23" s="21"/>
      <c r="M23" s="21"/>
    </row>
    <row r="24" spans="1:13" ht="18" customHeight="1" x14ac:dyDescent="0.2">
      <c r="A24" s="272"/>
      <c r="B24" s="275"/>
      <c r="C24" s="278"/>
      <c r="D24" s="126" t="str">
        <f>ResultsProcessing!B42</f>
        <v>PR1.3</v>
      </c>
      <c r="E24" s="128" t="str">
        <f>IF(ResultsProcessing!D42="No","Not in scope",IF(ResultsProcessing!C42="Select…. ","Not Answered",IF(ResultsProcessing!C42&gt;=0,"Passed","Not Passed")))</f>
        <v>Not Answered</v>
      </c>
      <c r="F24" s="128" t="str">
        <f>IF(ResultsProcessing!D42="No","Not in scope",IF(ResultsProcessing!C42="Select…. ","Not Answered",IF(ResultsProcessing!C42&gt;=1,"Passed","Not Passed")))</f>
        <v>Not Answered</v>
      </c>
      <c r="G24" s="128" t="str">
        <f>IF(ResultsProcessing!D42="No","Not in scope",IF(ResultsProcessing!C42="Select…. ","Not Answered",IF(ResultsProcessing!C42&gt;=2,"Passed","Not Passed")))</f>
        <v>Not Answered</v>
      </c>
      <c r="H24" s="128" t="str">
        <f>IF(ResultsProcessing!D42="No","Not in scope",IF(ResultsProcessing!C42="Select…. ","Not Answered",IF(ResultsProcessing!C42&gt;=3,"Passed","Not Passed")))</f>
        <v>Not Answered</v>
      </c>
      <c r="I24" s="128"/>
      <c r="J24" s="19" t="str">
        <f>IF(ResultsProcessing!E42="Select…. ","No target set",IF(ResultsProcessing!$C42="Select…. ","No result given",IF(ResultsProcessing!$C42&gt;=ResultsProcessing!$E42,"Targets met","Targets not met")))</f>
        <v>No target set</v>
      </c>
      <c r="K24" s="21"/>
      <c r="L24" s="21"/>
      <c r="M24" s="21"/>
    </row>
    <row r="25" spans="1:13" ht="18" customHeight="1" x14ac:dyDescent="0.2">
      <c r="A25" s="273"/>
      <c r="B25" s="276"/>
      <c r="C25" s="279"/>
      <c r="D25" s="126" t="str">
        <f>ResultsProcessing!B43</f>
        <v>PR1.4</v>
      </c>
      <c r="E25" s="128" t="str">
        <f>IF(ResultsProcessing!D43="No","Not in scope",IF(ResultsProcessing!C43="Select…. ","Not Answered",IF(ResultsProcessing!C43&gt;=0,"Passed","Not Passed")))</f>
        <v>Not Answered</v>
      </c>
      <c r="F25" s="128" t="str">
        <f>IF(ResultsProcessing!D43="No","Not in scope",IF(ResultsProcessing!C43="Select…. ","Not Answered",IF(ResultsProcessing!C43&gt;=1,"Passed","Not Passed")))</f>
        <v>Not Answered</v>
      </c>
      <c r="G25" s="128" t="str">
        <f>IF(ResultsProcessing!D43="No","Not in scope",IF(ResultsProcessing!C43="Select…. ","Not Answered",IF(ResultsProcessing!C43&gt;=2,"Passed","Not Passed")))</f>
        <v>Not Answered</v>
      </c>
      <c r="H25" s="128" t="str">
        <f>IF(ResultsProcessing!D43="No","Not in scope",IF(ResultsProcessing!C43="Select…. ","Not Answered",IF(ResultsProcessing!C43&gt;=3,"Passed","Not Passed")))</f>
        <v>Not Answered</v>
      </c>
      <c r="I25" s="128"/>
      <c r="J25" s="19" t="str">
        <f>IF(ResultsProcessing!E43="Select…. ","No target set",IF(ResultsProcessing!$C43="Select…. ","No result given",IF(ResultsProcessing!$C43&gt;=ResultsProcessing!$E43,"Targets met","Targets not met")))</f>
        <v>No target set</v>
      </c>
      <c r="K25" s="21"/>
      <c r="L25" s="21"/>
      <c r="M25" s="21"/>
    </row>
    <row r="26" spans="1:13" ht="18" customHeight="1" x14ac:dyDescent="0.2">
      <c r="A26" s="271" t="s">
        <v>197</v>
      </c>
      <c r="B26" s="274" t="str">
        <f>ResultsProcessing!B10</f>
        <v>Yes</v>
      </c>
      <c r="C26" s="277" t="str">
        <f>IF(ResultsProcessing!C10="Select…. ","N/A",ResultsProcessing!C10)</f>
        <v>N/A</v>
      </c>
      <c r="D26" s="126" t="str">
        <f>ResultsProcessing!B44</f>
        <v>PR2.1</v>
      </c>
      <c r="E26" s="128" t="str">
        <f>IF(ResultsProcessing!D44="No","Not in scope",IF(ResultsProcessing!C44="Select…. ","Not Answered",IF(ResultsProcessing!C44&gt;=0,"Passed","Not Passed")))</f>
        <v>Not Answered</v>
      </c>
      <c r="F26" s="128" t="str">
        <f>IF(ResultsProcessing!D44="No","Not in scope",IF(ResultsProcessing!C44="Select…. ","Not Answered",IF(ResultsProcessing!C44&gt;=1,"Passed","Not Passed")))</f>
        <v>Not Answered</v>
      </c>
      <c r="G26" s="128" t="str">
        <f>IF(ResultsProcessing!D44="No","Not in scope",IF(ResultsProcessing!C44="Select…. ","Not Answered",IF(ResultsProcessing!C44&gt;=2,"Passed","Not Passed")))</f>
        <v>Not Answered</v>
      </c>
      <c r="H26" s="128" t="str">
        <f>IF(ResultsProcessing!D44="No","Not in scope",IF(ResultsProcessing!C44="Select…. ","Not Answered",IF(ResultsProcessing!C44&gt;=3,"Passed","Not Passed")))</f>
        <v>Not Answered</v>
      </c>
      <c r="I26" s="128"/>
      <c r="J26" s="19" t="str">
        <f>IF(ResultsProcessing!E44="Select…. ","No target set",IF(ResultsProcessing!$C44="Select…. ","No result given",IF(ResultsProcessing!$C44&gt;=ResultsProcessing!$E44,"Targets met","Targets not met")))</f>
        <v>No target set</v>
      </c>
      <c r="K26" s="21"/>
      <c r="L26" s="21"/>
      <c r="M26" s="21"/>
    </row>
    <row r="27" spans="1:13" ht="18" customHeight="1" x14ac:dyDescent="0.2">
      <c r="A27" s="272"/>
      <c r="B27" s="275"/>
      <c r="C27" s="278"/>
      <c r="D27" s="126" t="str">
        <f>ResultsProcessing!B45</f>
        <v>PR2.2</v>
      </c>
      <c r="E27" s="128" t="str">
        <f>IF(ResultsProcessing!D45="No","Not in scope",IF(ResultsProcessing!C45="Select…. ","Not Answered",IF(ResultsProcessing!C45&gt;=0,"Passed","Not Passed")))</f>
        <v>Not Answered</v>
      </c>
      <c r="F27" s="128" t="str">
        <f>IF(ResultsProcessing!D45="No","Not in scope",IF(ResultsProcessing!C45="Select…. ","Not Answered",IF(ResultsProcessing!C45&gt;=1,"Passed","Not Passed")))</f>
        <v>Not Answered</v>
      </c>
      <c r="G27" s="128" t="str">
        <f>IF(ResultsProcessing!D45="No","Not in scope",IF(ResultsProcessing!C45="Select…. ","Not Answered",IF(ResultsProcessing!C45&gt;=2,"Passed","Not Passed")))</f>
        <v>Not Answered</v>
      </c>
      <c r="H27" s="128" t="str">
        <f>IF(ResultsProcessing!D45="No","Not in scope",IF(ResultsProcessing!C45="Select…. ","Not Answered",IF(ResultsProcessing!C45&gt;=3,"Passed","Not Passed")))</f>
        <v>Not Answered</v>
      </c>
      <c r="I27" s="128"/>
      <c r="J27" s="19" t="str">
        <f>IF(ResultsProcessing!E45="Select…. ","No target set",IF(ResultsProcessing!$C45="Select…. ","No result given",IF(ResultsProcessing!$C45&gt;=ResultsProcessing!$E45,"Targets met","Targets not met")))</f>
        <v>No target set</v>
      </c>
      <c r="K27" s="21"/>
      <c r="L27" s="21"/>
      <c r="M27" s="21"/>
    </row>
    <row r="28" spans="1:13" ht="18" customHeight="1" x14ac:dyDescent="0.2">
      <c r="A28" s="272"/>
      <c r="B28" s="275"/>
      <c r="C28" s="278"/>
      <c r="D28" s="126" t="str">
        <f>ResultsProcessing!B46</f>
        <v>PR2.3</v>
      </c>
      <c r="E28" s="128" t="str">
        <f>IF(ResultsProcessing!D46="No","Not in scope",IF(ResultsProcessing!C46="Select…. ","Not Answered",IF(ResultsProcessing!C46&gt;=0,"Passed","Not Passed")))</f>
        <v>Not Answered</v>
      </c>
      <c r="F28" s="128" t="str">
        <f>IF(ResultsProcessing!D46="No","Not in scope",IF(ResultsProcessing!C46="Select…. ","Not Answered",IF(ResultsProcessing!C46&gt;=1,"Passed","Not Passed")))</f>
        <v>Not Answered</v>
      </c>
      <c r="G28" s="128" t="str">
        <f>IF(ResultsProcessing!D46="No","Not in scope",IF(ResultsProcessing!C46="Select…. ","Not Answered",IF(ResultsProcessing!C46&gt;=2,"Passed","Not Passed")))</f>
        <v>Not Answered</v>
      </c>
      <c r="H28" s="128" t="str">
        <f>IF(ResultsProcessing!D46="No","Not in scope",IF(ResultsProcessing!C46="Select…. ","Not Answered",IF(ResultsProcessing!C46&gt;=3,"Passed","Not Passed")))</f>
        <v>Not Answered</v>
      </c>
      <c r="I28" s="128"/>
      <c r="J28" s="19" t="str">
        <f>IF(ResultsProcessing!E46="Select…. ","No target set",IF(ResultsProcessing!$C46="Select…. ","No result given",IF(ResultsProcessing!$C46&gt;=ResultsProcessing!$E46,"Targets met","Targets not met")))</f>
        <v>No target set</v>
      </c>
      <c r="K28" s="21"/>
      <c r="L28" s="21"/>
      <c r="M28" s="21"/>
    </row>
    <row r="29" spans="1:13" ht="18" customHeight="1" x14ac:dyDescent="0.2">
      <c r="A29" s="272"/>
      <c r="B29" s="275"/>
      <c r="C29" s="278"/>
      <c r="D29" s="126" t="str">
        <f>ResultsProcessing!B47</f>
        <v>PR2.4</v>
      </c>
      <c r="E29" s="128" t="str">
        <f>IF(ResultsProcessing!D47="No","Not in scope",IF(ResultsProcessing!C47="Select…. ","Not Answered",IF(ResultsProcessing!C47&gt;=0,"Passed","Not Passed")))</f>
        <v>Not Answered</v>
      </c>
      <c r="F29" s="128" t="str">
        <f>IF(ResultsProcessing!D47="No","Not in scope",IF(ResultsProcessing!C47="Select…. ","Not Answered",IF(ResultsProcessing!C47&gt;=1,"Passed","Not Passed")))</f>
        <v>Not Answered</v>
      </c>
      <c r="G29" s="128" t="str">
        <f>IF(ResultsProcessing!D47="No","Not in scope",IF(ResultsProcessing!C47="Select…. ","Not Answered",IF(ResultsProcessing!C47&gt;=2,"Passed","Not Passed")))</f>
        <v>Not Answered</v>
      </c>
      <c r="H29" s="128" t="str">
        <f>IF(ResultsProcessing!D47="No","Not in scope",IF(ResultsProcessing!C47="Select…. ","Not Answered",IF(ResultsProcessing!C47&gt;=3,"Passed","Not Passed")))</f>
        <v>Not Answered</v>
      </c>
      <c r="I29" s="128"/>
      <c r="J29" s="19" t="str">
        <f>IF(ResultsProcessing!E47="Select…. ","No target set",IF(ResultsProcessing!$C47="Select…. ","No result given",IF(ResultsProcessing!$C47&gt;=ResultsProcessing!$E47,"Targets met","Targets not met")))</f>
        <v>No target set</v>
      </c>
      <c r="K29" s="21"/>
      <c r="L29" s="21"/>
      <c r="M29" s="21"/>
    </row>
    <row r="30" spans="1:13" ht="18" customHeight="1" x14ac:dyDescent="0.2">
      <c r="A30" s="272"/>
      <c r="B30" s="275"/>
      <c r="C30" s="278"/>
      <c r="D30" s="126" t="str">
        <f>ResultsProcessing!B48</f>
        <v>PR2.5</v>
      </c>
      <c r="E30" s="128" t="str">
        <f>IF(ResultsProcessing!D48="No","Not in scope",IF(ResultsProcessing!C48="Select…. ","Not Answered",IF(ResultsProcessing!C48&gt;=0,"Passed","Not Passed")))</f>
        <v>Not Answered</v>
      </c>
      <c r="F30" s="128" t="str">
        <f>IF(ResultsProcessing!D48="No","Not in scope",IF(ResultsProcessing!C48="Select…. ","Not Answered",IF(ResultsProcessing!C48&gt;=1,"Passed","Not Passed")))</f>
        <v>Not Answered</v>
      </c>
      <c r="G30" s="128" t="str">
        <f>IF(ResultsProcessing!D48="No","Not in scope",IF(ResultsProcessing!C48="Select…. ","Not Answered",IF(ResultsProcessing!C48&gt;=2,"Passed","Not Passed")))</f>
        <v>Not Answered</v>
      </c>
      <c r="H30" s="128" t="str">
        <f>IF(ResultsProcessing!D48="No","Not in scope",IF(ResultsProcessing!C48="Select…. ","Not Answered",IF(ResultsProcessing!C48&gt;=3,"Passed","Not Passed")))</f>
        <v>Not Answered</v>
      </c>
      <c r="I30" s="128"/>
      <c r="J30" s="19" t="str">
        <f>IF(ResultsProcessing!E48="Select…. ","No target set",IF(ResultsProcessing!$C48="Select…. ","No result given",IF(ResultsProcessing!$C48&gt;=ResultsProcessing!$E48,"Targets met","Targets not met")))</f>
        <v>No target set</v>
      </c>
      <c r="K30" s="21"/>
      <c r="L30" s="21"/>
      <c r="M30" s="21"/>
    </row>
    <row r="31" spans="1:13" ht="18" customHeight="1" x14ac:dyDescent="0.2">
      <c r="A31" s="272"/>
      <c r="B31" s="275"/>
      <c r="C31" s="278"/>
      <c r="D31" s="126" t="str">
        <f>ResultsProcessing!B49</f>
        <v>PR2.6</v>
      </c>
      <c r="E31" s="128" t="str">
        <f>IF(ResultsProcessing!D49="No","Not in scope",IF(ResultsProcessing!C49="Select…. ","Not Answered",IF(ResultsProcessing!C49&gt;=0,"Passed","Not Passed")))</f>
        <v>Not Answered</v>
      </c>
      <c r="F31" s="128" t="str">
        <f>IF(ResultsProcessing!D49="No","Not in scope",IF(ResultsProcessing!C49="Select…. ","Not Answered",IF(ResultsProcessing!C49&gt;=1,"Passed","Not Passed")))</f>
        <v>Not Answered</v>
      </c>
      <c r="G31" s="128" t="str">
        <f>IF(ResultsProcessing!D49="No","Not in scope",IF(ResultsProcessing!C49="Select…. ","Not Answered",IF(ResultsProcessing!C49&gt;=2,"Passed","Not Passed")))</f>
        <v>Not Answered</v>
      </c>
      <c r="H31" s="128" t="str">
        <f>IF(ResultsProcessing!D49="No","Not in scope",IF(ResultsProcessing!C49="Select…. ","Not Answered",IF(ResultsProcessing!C49&gt;=3,"Passed","Not Passed")))</f>
        <v>Not Answered</v>
      </c>
      <c r="I31" s="128"/>
      <c r="J31" s="19" t="str">
        <f>IF(ResultsProcessing!E49="Select…. ","No target set",IF(ResultsProcessing!$C49="Select…. ","No result given",IF(ResultsProcessing!$C49&gt;=ResultsProcessing!$E49,"Targets met","Targets not met")))</f>
        <v>No target set</v>
      </c>
      <c r="K31" s="21"/>
      <c r="L31" s="21"/>
      <c r="M31" s="21"/>
    </row>
    <row r="32" spans="1:13" ht="18" customHeight="1" x14ac:dyDescent="0.2">
      <c r="A32" s="273"/>
      <c r="B32" s="276"/>
      <c r="C32" s="279"/>
      <c r="D32" s="126" t="str">
        <f>ResultsProcessing!B50</f>
        <v>PR2.7</v>
      </c>
      <c r="E32" s="128" t="str">
        <f>IF(ResultsProcessing!D50="No","Not in scope",IF(ResultsProcessing!C50="Select…. ","Not Answered",IF(ResultsProcessing!C50&gt;=0,"Passed","Not Passed")))</f>
        <v>Not Answered</v>
      </c>
      <c r="F32" s="128" t="str">
        <f>IF(ResultsProcessing!D50="No","Not in scope",IF(ResultsProcessing!C50="Select…. ","Not Answered",IF(ResultsProcessing!C50&gt;=1,"Passed","Not Passed")))</f>
        <v>Not Answered</v>
      </c>
      <c r="G32" s="128" t="str">
        <f>IF(ResultsProcessing!D50="No","Not in scope",IF(ResultsProcessing!C50="Select…. ","Not Answered",IF(ResultsProcessing!C50&gt;=2,"Passed","Not Passed")))</f>
        <v>Not Answered</v>
      </c>
      <c r="H32" s="128" t="str">
        <f>IF(ResultsProcessing!D50="No","Not in scope",IF(ResultsProcessing!C50="Select…. ","Not Answered",IF(ResultsProcessing!C50&gt;=3,"Passed","Not Passed")))</f>
        <v>Not Answered</v>
      </c>
      <c r="I32" s="128"/>
      <c r="J32" s="19" t="str">
        <f>IF(ResultsProcessing!E50="Select…. ","No target set",IF(ResultsProcessing!$C50="Select…. ","No result given",IF(ResultsProcessing!$C50&gt;=ResultsProcessing!$E50,"Targets met","Targets not met")))</f>
        <v>No target set</v>
      </c>
      <c r="K32" s="21"/>
      <c r="L32" s="21"/>
      <c r="M32" s="21"/>
    </row>
    <row r="33" spans="1:13" ht="18" customHeight="1" x14ac:dyDescent="0.2">
      <c r="A33" s="271" t="s">
        <v>198</v>
      </c>
      <c r="B33" s="274" t="str">
        <f>ResultsProcessing!B11</f>
        <v>Yes</v>
      </c>
      <c r="C33" s="277" t="str">
        <f>IF(ResultsProcessing!C11="Select…. ","N/A",ResultsProcessing!C11)</f>
        <v>N/A</v>
      </c>
      <c r="D33" s="126" t="str">
        <f>ResultsProcessing!B51</f>
        <v>PR3.1</v>
      </c>
      <c r="E33" s="128" t="str">
        <f>IF(ResultsProcessing!D51="No","Not in scope",IF(ResultsProcessing!C51="Select…. ","Not Answered",IF(ResultsProcessing!C51&gt;=0,"Passed","Not Passed")))</f>
        <v>Not Answered</v>
      </c>
      <c r="F33" s="128" t="str">
        <f>IF(ResultsProcessing!D51="No","Not in scope",IF(ResultsProcessing!C51="Select…. ","Not Answered",IF(ResultsProcessing!C51&gt;=1,"Passed","Not Passed")))</f>
        <v>Not Answered</v>
      </c>
      <c r="G33" s="128" t="str">
        <f>IF(ResultsProcessing!D51="No","Not in scope",IF(ResultsProcessing!C51="Select…. ","Not Answered",IF(ResultsProcessing!C51&gt;=2,"Passed","Not Passed")))</f>
        <v>Not Answered</v>
      </c>
      <c r="H33" s="128" t="str">
        <f>IF(ResultsProcessing!D51="No","Not in scope",IF(ResultsProcessing!C51="Select…. ","Not Answered",IF(ResultsProcessing!C51&gt;=3,"Passed","Not Passed")))</f>
        <v>Not Answered</v>
      </c>
      <c r="I33" s="128"/>
      <c r="J33" s="19" t="str">
        <f>IF(ResultsProcessing!E51="Select…. ","No target set",IF(ResultsProcessing!$C51="Select…. ","No result given",IF(ResultsProcessing!$C51&gt;=ResultsProcessing!$E51,"Targets met","Targets not met")))</f>
        <v>No target set</v>
      </c>
      <c r="K33" s="21"/>
      <c r="L33" s="21"/>
      <c r="M33" s="21"/>
    </row>
    <row r="34" spans="1:13" ht="18" customHeight="1" x14ac:dyDescent="0.2">
      <c r="A34" s="272"/>
      <c r="B34" s="275"/>
      <c r="C34" s="278"/>
      <c r="D34" s="126" t="str">
        <f>ResultsProcessing!B52</f>
        <v>PR3.2</v>
      </c>
      <c r="E34" s="128" t="str">
        <f>IF(ResultsProcessing!D52="No","Not in scope",IF(ResultsProcessing!C52="Select…. ","Not Answered",IF(ResultsProcessing!C52&gt;=0,"Passed","Not Passed")))</f>
        <v>Not Answered</v>
      </c>
      <c r="F34" s="128" t="str">
        <f>IF(ResultsProcessing!D52="No","Not in scope",IF(ResultsProcessing!C52="Select…. ","Not Answered",IF(ResultsProcessing!C52&gt;=1,"Passed","Not Passed")))</f>
        <v>Not Answered</v>
      </c>
      <c r="G34" s="128" t="str">
        <f>IF(ResultsProcessing!D52="No","Not in scope",IF(ResultsProcessing!C52="Select…. ","Not Answered",IF(ResultsProcessing!C52&gt;=2,"Passed","Not Passed")))</f>
        <v>Not Answered</v>
      </c>
      <c r="H34" s="128" t="str">
        <f>IF(ResultsProcessing!D52="No","Not in scope",IF(ResultsProcessing!C52="Select…. ","Not Answered",IF(ResultsProcessing!C52&gt;=3,"Passed","Not Passed")))</f>
        <v>Not Answered</v>
      </c>
      <c r="I34" s="128"/>
      <c r="J34" s="19" t="str">
        <f>IF(ResultsProcessing!E52="Select…. ","No target set",IF(ResultsProcessing!$C52="Select…. ","No result given",IF(ResultsProcessing!$C52&gt;=ResultsProcessing!$E52,"Targets met","Targets not met")))</f>
        <v>No target set</v>
      </c>
      <c r="K34" s="21"/>
      <c r="L34" s="21"/>
      <c r="M34" s="21"/>
    </row>
    <row r="35" spans="1:13" ht="18" customHeight="1" x14ac:dyDescent="0.2">
      <c r="A35" s="273"/>
      <c r="B35" s="276"/>
      <c r="C35" s="279"/>
      <c r="D35" s="126" t="str">
        <f>ResultsProcessing!B53</f>
        <v>PR3.3</v>
      </c>
      <c r="E35" s="128" t="str">
        <f>IF(ResultsProcessing!D53="No","Not in scope",IF(ResultsProcessing!C53="Select…. ","Not Answered",IF(ResultsProcessing!C53&gt;=0,"Passed","Not Passed")))</f>
        <v>Not Answered</v>
      </c>
      <c r="F35" s="128" t="str">
        <f>IF(ResultsProcessing!D53="No","Not in scope",IF(ResultsProcessing!C53="Select…. ","Not Answered",IF(ResultsProcessing!C53&gt;=1,"Passed","Not Passed")))</f>
        <v>Not Answered</v>
      </c>
      <c r="G35" s="128" t="str">
        <f>IF(ResultsProcessing!D53="No","Not in scope",IF(ResultsProcessing!C53="Select…. ","Not Answered",IF(ResultsProcessing!C53&gt;=2,"Passed","Not Passed")))</f>
        <v>Not Answered</v>
      </c>
      <c r="H35" s="128" t="str">
        <f>IF(ResultsProcessing!D53="No","Not in scope",IF(ResultsProcessing!C53="Select…. ","Not Answered",IF(ResultsProcessing!C53&gt;=3,"Passed","Not Passed")))</f>
        <v>Not Answered</v>
      </c>
      <c r="I35" s="128"/>
      <c r="J35" s="19" t="str">
        <f>IF(ResultsProcessing!E53="Select…. ","No target set",IF(ResultsProcessing!$C53="Select…. ","No result given",IF(ResultsProcessing!$C53&gt;=ResultsProcessing!$E53,"Targets met","Targets not met")))</f>
        <v>No target set</v>
      </c>
      <c r="K35" s="21"/>
      <c r="L35" s="21"/>
      <c r="M35" s="21"/>
    </row>
    <row r="36" spans="1:13" ht="18" customHeight="1" x14ac:dyDescent="0.2">
      <c r="A36" s="271" t="s">
        <v>199</v>
      </c>
      <c r="B36" s="274" t="str">
        <f>ResultsProcessing!B12</f>
        <v>Yes</v>
      </c>
      <c r="C36" s="277" t="str">
        <f>IF(ResultsProcessing!C12="Select…. ","N/A",ResultsProcessing!C12)</f>
        <v>N/A</v>
      </c>
      <c r="D36" s="126" t="str">
        <f>ResultsProcessing!B54</f>
        <v>PR4.1</v>
      </c>
      <c r="E36" s="128" t="str">
        <f>IF(ResultsProcessing!D54="No","Not in scope",IF(ResultsProcessing!C54="Select…. ","Not Answered",IF(ResultsProcessing!C54&gt;=0,"Passed","Not Passed")))</f>
        <v>Not Answered</v>
      </c>
      <c r="F36" s="128" t="str">
        <f>IF(ResultsProcessing!D54="No","Not in scope",IF(ResultsProcessing!C54="Select…. ","Not Answered",IF(ResultsProcessing!C54&gt;=1,"Passed","Not Passed")))</f>
        <v>Not Answered</v>
      </c>
      <c r="G36" s="128" t="str">
        <f>IF(ResultsProcessing!D54="No","Not in scope",IF(ResultsProcessing!C54="Select…. ","Not Answered",IF(ResultsProcessing!C54&gt;=2,"Passed","Not Passed")))</f>
        <v>Not Answered</v>
      </c>
      <c r="H36" s="128" t="str">
        <f>IF(ResultsProcessing!D54="No","Not in scope",IF(ResultsProcessing!C54="Select…. ","Not Answered",IF(ResultsProcessing!C54&gt;=3,"Passed","Not Passed")))</f>
        <v>Not Answered</v>
      </c>
      <c r="I36" s="128"/>
      <c r="J36" s="19" t="str">
        <f>IF(ResultsProcessing!E54="Select…. ","No target set",IF(ResultsProcessing!$C54="Select…. ","No result given",IF(ResultsProcessing!$C54&gt;=ResultsProcessing!$E54,"Targets met","Targets not met")))</f>
        <v>No target set</v>
      </c>
      <c r="K36" s="21"/>
      <c r="L36" s="21"/>
      <c r="M36" s="21"/>
    </row>
    <row r="37" spans="1:13" ht="18" customHeight="1" x14ac:dyDescent="0.2">
      <c r="A37" s="272"/>
      <c r="B37" s="275"/>
      <c r="C37" s="278"/>
      <c r="D37" s="126" t="str">
        <f>ResultsProcessing!B55</f>
        <v>PR 4.2</v>
      </c>
      <c r="E37" s="128" t="str">
        <f>IF(ResultsProcessing!D55="No","Not in scope",IF(ResultsProcessing!C55="Select…. ","Not Answered",IF(ResultsProcessing!C55&gt;=0,"Passed","Not Passed")))</f>
        <v>Not Answered</v>
      </c>
      <c r="F37" s="128" t="str">
        <f>IF(ResultsProcessing!D55="No","Not in scope",IF(ResultsProcessing!C55="Select…. ","Not Answered",IF(ResultsProcessing!C55&gt;=1,"Passed","Not Passed")))</f>
        <v>Not Answered</v>
      </c>
      <c r="G37" s="128" t="str">
        <f>IF(ResultsProcessing!D55="No","Not in scope",IF(ResultsProcessing!C55="Select…. ","Not Answered",IF(ResultsProcessing!C55&gt;=2,"Passed","Not Passed")))</f>
        <v>Not Answered</v>
      </c>
      <c r="H37" s="128" t="str">
        <f>IF(ResultsProcessing!D55="No","Not in scope",IF(ResultsProcessing!C55="Select…. ","Not Answered",IF(ResultsProcessing!C55&gt;=3,"Passed","Not Passed")))</f>
        <v>Not Answered</v>
      </c>
      <c r="I37" s="128"/>
      <c r="J37" s="19" t="str">
        <f>IF(ResultsProcessing!E55="Select…. ","No target set",IF(ResultsProcessing!$C55="Select…. ","No result given",IF(ResultsProcessing!$C55&gt;=ResultsProcessing!$E55,"Targets met","Targets not met")))</f>
        <v>No target set</v>
      </c>
      <c r="K37" s="21"/>
      <c r="L37" s="21"/>
      <c r="M37" s="21"/>
    </row>
    <row r="38" spans="1:13" ht="18" customHeight="1" x14ac:dyDescent="0.2">
      <c r="A38" s="272"/>
      <c r="B38" s="275"/>
      <c r="C38" s="278"/>
      <c r="D38" s="126" t="str">
        <f>ResultsProcessing!B56</f>
        <v>PR 4.3</v>
      </c>
      <c r="E38" s="128" t="str">
        <f>IF(ResultsProcessing!D56="No","Not in scope",IF(ResultsProcessing!C56="Select…. ","Not Answered",IF(ResultsProcessing!C56&gt;=0,"Passed","Not Passed")))</f>
        <v>Not Answered</v>
      </c>
      <c r="F38" s="128" t="str">
        <f>IF(ResultsProcessing!D56="No","Not in scope",IF(ResultsProcessing!C56="Select…. ","Not Answered",IF(ResultsProcessing!C56&gt;=1,"Passed","Not Passed")))</f>
        <v>Not Answered</v>
      </c>
      <c r="G38" s="128" t="str">
        <f>IF(ResultsProcessing!D56="No","Not in scope",IF(ResultsProcessing!C56="Select…. ","Not Answered",IF(ResultsProcessing!C56&gt;=2,"Passed","Not Passed")))</f>
        <v>Not Answered</v>
      </c>
      <c r="H38" s="128" t="str">
        <f>IF(ResultsProcessing!D56="No","Not in scope",IF(ResultsProcessing!C56="Select…. ","Not Answered",IF(ResultsProcessing!C56&gt;=3,"Passed","Not Passed")))</f>
        <v>Not Answered</v>
      </c>
      <c r="I38" s="128"/>
      <c r="J38" s="19" t="str">
        <f>IF(ResultsProcessing!E56="Select…. ","No target set",IF(ResultsProcessing!$C56="Select…. ","No result given",IF(ResultsProcessing!$C56&gt;=ResultsProcessing!$E56,"Targets met","Targets not met")))</f>
        <v>No target set</v>
      </c>
      <c r="K38" s="21"/>
      <c r="L38" s="21"/>
      <c r="M38" s="21"/>
    </row>
    <row r="39" spans="1:13" ht="18" customHeight="1" x14ac:dyDescent="0.2">
      <c r="A39" s="273"/>
      <c r="B39" s="276"/>
      <c r="C39" s="279"/>
      <c r="D39" s="126" t="str">
        <f>ResultsProcessing!B57</f>
        <v>PR4.4</v>
      </c>
      <c r="E39" s="128" t="str">
        <f>IF(ResultsProcessing!D57="No","Not in scope",IF(ResultsProcessing!C57="Select…. ","Not Answered",IF(ResultsProcessing!C57&gt;=0,"Passed","Not Passed")))</f>
        <v>Not Answered</v>
      </c>
      <c r="F39" s="128" t="str">
        <f>IF(ResultsProcessing!D57="No","Not in scope",IF(ResultsProcessing!C57="Select…. ","Not Answered",IF(ResultsProcessing!C57&gt;=1,"Passed","Not Passed")))</f>
        <v>Not Answered</v>
      </c>
      <c r="G39" s="128" t="str">
        <f>IF(ResultsProcessing!D57="No","Not in scope",IF(ResultsProcessing!C57="Select…. ","Not Answered",IF(ResultsProcessing!C57&gt;=2,"Passed","Not Passed")))</f>
        <v>Not Answered</v>
      </c>
      <c r="H39" s="128" t="str">
        <f>IF(ResultsProcessing!D57="No","Not in scope",IF(ResultsProcessing!C57="Select…. ","Not Answered",IF(ResultsProcessing!C57&gt;=3,"Passed","Not Passed")))</f>
        <v>Not Answered</v>
      </c>
      <c r="I39" s="128"/>
      <c r="J39" s="19" t="str">
        <f>IF(ResultsProcessing!E57="Select…. ","No target set",IF(ResultsProcessing!$C57="Select…. ","No result given",IF(ResultsProcessing!$C57&gt;=ResultsProcessing!$E57,"Targets met","Targets not met")))</f>
        <v>No target set</v>
      </c>
      <c r="K39" s="21"/>
      <c r="L39" s="21"/>
      <c r="M39" s="21"/>
    </row>
    <row r="40" spans="1:13" ht="18" customHeight="1" x14ac:dyDescent="0.2">
      <c r="A40" s="271" t="s">
        <v>200</v>
      </c>
      <c r="B40" s="274" t="str">
        <f>ResultsProcessing!B13</f>
        <v>Yes</v>
      </c>
      <c r="C40" s="277" t="str">
        <f>IF(ResultsProcessing!C13="Select…. ","N/A",ResultsProcessing!C13)</f>
        <v>N/A</v>
      </c>
      <c r="D40" s="126" t="str">
        <f>ResultsProcessing!B58</f>
        <v>PR5.1</v>
      </c>
      <c r="E40" s="128" t="str">
        <f>IF(ResultsProcessing!D58="No","Not in scope",IF(ResultsProcessing!C58="Select…. ","Not Answered",IF(ResultsProcessing!C58&gt;=0,"Passed","Not Passed")))</f>
        <v>Not Answered</v>
      </c>
      <c r="F40" s="128" t="str">
        <f>IF(ResultsProcessing!D58="No","Not in scope",IF(ResultsProcessing!C58="Select…. ","Not Answered",IF(ResultsProcessing!C58&gt;=1,"Passed","Not Passed")))</f>
        <v>Not Answered</v>
      </c>
      <c r="G40" s="128" t="str">
        <f>IF(ResultsProcessing!D58="No","Not in scope",IF(ResultsProcessing!C58="Select…. ","Not Answered",IF(ResultsProcessing!C58&gt;=2,"Passed","Not Passed")))</f>
        <v>Not Answered</v>
      </c>
      <c r="H40" s="128" t="str">
        <f>IF(ResultsProcessing!D58="No","Not in scope",IF(ResultsProcessing!C58="Select…. ","Not Answered",IF(ResultsProcessing!C58&gt;=3,"Passed","Not Passed")))</f>
        <v>Not Answered</v>
      </c>
      <c r="I40" s="128"/>
      <c r="J40" s="19" t="str">
        <f>IF(ResultsProcessing!E58="Select…. ","No target set",IF(ResultsProcessing!$C58="Select…. ","No result given",IF(ResultsProcessing!$C58&gt;=ResultsProcessing!$E58,"Targets met","Targets not met")))</f>
        <v>No target set</v>
      </c>
      <c r="K40" s="21"/>
      <c r="L40" s="21"/>
      <c r="M40" s="21"/>
    </row>
    <row r="41" spans="1:13" ht="18" customHeight="1" x14ac:dyDescent="0.2">
      <c r="A41" s="272"/>
      <c r="B41" s="275"/>
      <c r="C41" s="278"/>
      <c r="D41" s="126" t="str">
        <f>ResultsProcessing!B59</f>
        <v>PR5.2</v>
      </c>
      <c r="E41" s="128" t="str">
        <f>IF(ResultsProcessing!D59="No","Not in scope",IF(ResultsProcessing!C59="Select…. ","Not Answered",IF(ResultsProcessing!C59&gt;=0,"Passed","Not Passed")))</f>
        <v>Not Answered</v>
      </c>
      <c r="F41" s="128" t="str">
        <f>IF(ResultsProcessing!D59="No","Not in scope",IF(ResultsProcessing!C59="Select…. ","Not Answered",IF(ResultsProcessing!C59&gt;=1,"Passed","Not Passed")))</f>
        <v>Not Answered</v>
      </c>
      <c r="G41" s="128" t="str">
        <f>IF(ResultsProcessing!D59="No","Not in scope",IF(ResultsProcessing!C59="Select…. ","Not Answered",IF(ResultsProcessing!C59&gt;=2,"Passed","Not Passed")))</f>
        <v>Not Answered</v>
      </c>
      <c r="H41" s="128" t="str">
        <f>IF(ResultsProcessing!D59="No","Not in scope",IF(ResultsProcessing!C59="Select…. ","Not Answered",IF(ResultsProcessing!C59&gt;=3,"Passed","Not Passed")))</f>
        <v>Not Answered</v>
      </c>
      <c r="I41" s="128"/>
      <c r="J41" s="19" t="str">
        <f>IF(ResultsProcessing!E59="Select…. ","No target set",IF(ResultsProcessing!$C59="Select…. ","No result given",IF(ResultsProcessing!$C59&gt;=ResultsProcessing!$E59,"Targets met","Targets not met")))</f>
        <v>No target set</v>
      </c>
      <c r="K41" s="21"/>
      <c r="L41" s="21"/>
      <c r="M41" s="21"/>
    </row>
    <row r="42" spans="1:13" ht="18" customHeight="1" x14ac:dyDescent="0.2">
      <c r="A42" s="272"/>
      <c r="B42" s="275"/>
      <c r="C42" s="278"/>
      <c r="D42" s="126" t="str">
        <f>ResultsProcessing!B60</f>
        <v>PR5.3</v>
      </c>
      <c r="E42" s="128" t="str">
        <f>IF(ResultsProcessing!D60="No","Not in scope",IF(ResultsProcessing!C60="Select…. ","Not Answered",IF(ResultsProcessing!C60&gt;=0,"Passed","Not Passed")))</f>
        <v>Not Answered</v>
      </c>
      <c r="F42" s="128" t="str">
        <f>IF(ResultsProcessing!D60="No","Not in scope",IF(ResultsProcessing!C60="Select…. ","Not Answered",IF(ResultsProcessing!C60&gt;=1,"Passed","Not Passed")))</f>
        <v>Not Answered</v>
      </c>
      <c r="G42" s="128" t="str">
        <f>IF(ResultsProcessing!D60="No","Not in scope",IF(ResultsProcessing!C60="Select…. ","Not Answered",IF(ResultsProcessing!C60&gt;=2,"Passed","Not Passed")))</f>
        <v>Not Answered</v>
      </c>
      <c r="H42" s="128" t="str">
        <f>IF(ResultsProcessing!D60="No","Not in scope",IF(ResultsProcessing!C60="Select…. ","Not Answered",IF(ResultsProcessing!C60&gt;=3,"Passed","Not Passed")))</f>
        <v>Not Answered</v>
      </c>
      <c r="I42" s="128"/>
      <c r="J42" s="19" t="str">
        <f>IF(ResultsProcessing!E60="Select…. ","No target set",IF(ResultsProcessing!$C60="Select…. ","No result given",IF(ResultsProcessing!$C60&gt;=ResultsProcessing!$E60,"Targets met","Targets not met")))</f>
        <v>No target set</v>
      </c>
      <c r="K42" s="21"/>
      <c r="L42" s="21"/>
      <c r="M42" s="21"/>
    </row>
    <row r="43" spans="1:13" ht="18" customHeight="1" x14ac:dyDescent="0.2">
      <c r="A43" s="273"/>
      <c r="B43" s="276"/>
      <c r="C43" s="279"/>
      <c r="D43" s="126" t="str">
        <f>ResultsProcessing!B61</f>
        <v>PR5.4</v>
      </c>
      <c r="E43" s="128" t="str">
        <f>IF(ResultsProcessing!D61="No","Not in scope",IF(ResultsProcessing!C61="Select…. ","Not Answered",IF(ResultsProcessing!C61&gt;=0,"Passed","Not Passed")))</f>
        <v>Not Answered</v>
      </c>
      <c r="F43" s="128" t="str">
        <f>IF(ResultsProcessing!D61="No","Not in scope",IF(ResultsProcessing!C61="Select…. ","Not Answered",IF(ResultsProcessing!C61&gt;=1,"Passed","Not Passed")))</f>
        <v>Not Answered</v>
      </c>
      <c r="G43" s="128" t="str">
        <f>IF(ResultsProcessing!D61="No","Not in scope",IF(ResultsProcessing!C61="Select…. ","Not Answered",IF(ResultsProcessing!C61&gt;=2,"Passed","Not Passed")))</f>
        <v>Not Answered</v>
      </c>
      <c r="H43" s="128" t="str">
        <f>IF(ResultsProcessing!D61="No","Not in scope",IF(ResultsProcessing!C61="Select…. ","Not Answered",IF(ResultsProcessing!C61&gt;=3,"Passed","Not Passed")))</f>
        <v>Not Answered</v>
      </c>
      <c r="I43" s="128"/>
      <c r="J43" s="19" t="str">
        <f>IF(ResultsProcessing!E61="Select…. ","No target set",IF(ResultsProcessing!$C61="Select…. ","No result given",IF(ResultsProcessing!$C61&gt;=ResultsProcessing!$E61,"Targets met","Targets not met")))</f>
        <v>No target set</v>
      </c>
      <c r="K43" s="21"/>
      <c r="L43" s="21"/>
      <c r="M43" s="21"/>
    </row>
    <row r="44" spans="1:13" ht="18" customHeight="1" x14ac:dyDescent="0.2">
      <c r="A44" s="271" t="s">
        <v>201</v>
      </c>
      <c r="B44" s="274" t="str">
        <f>ResultsProcessing!B14</f>
        <v>Yes</v>
      </c>
      <c r="C44" s="277" t="str">
        <f>IF(ResultsProcessing!C14="Select…. ","N/A",ResultsProcessing!C14)</f>
        <v>N/A</v>
      </c>
      <c r="D44" s="126" t="str">
        <f>ResultsProcessing!B62</f>
        <v>PR6.1</v>
      </c>
      <c r="E44" s="128" t="str">
        <f>IF(ResultsProcessing!D62="No","Not in scope",IF(ResultsProcessing!C62="Select…. ","Not Answered",IF(ResultsProcessing!C62&gt;=0,"Passed","Not Passed")))</f>
        <v>Not Answered</v>
      </c>
      <c r="F44" s="128" t="str">
        <f>IF(ResultsProcessing!D62="No","Not in scope",IF(ResultsProcessing!C62="Select…. ","Not Answered",IF(ResultsProcessing!C62&gt;=1,"Passed","Not Passed")))</f>
        <v>Not Answered</v>
      </c>
      <c r="G44" s="128" t="str">
        <f>IF(ResultsProcessing!D62="No","Not in scope",IF(ResultsProcessing!C62="Select…. ","Not Answered",IF(ResultsProcessing!C62&gt;=2,"Passed","Not Passed")))</f>
        <v>Not Answered</v>
      </c>
      <c r="H44" s="128" t="str">
        <f>IF(ResultsProcessing!D62="No","Not in scope",IF(ResultsProcessing!C62="Select…. ","Not Answered",IF(ResultsProcessing!C62&gt;=3,"Passed","Not Passed")))</f>
        <v>Not Answered</v>
      </c>
      <c r="I44" s="128"/>
      <c r="J44" s="19" t="str">
        <f>IF(ResultsProcessing!E62="Select…. ","No target set",IF(ResultsProcessing!$C62="Select…. ","No result given",IF(ResultsProcessing!$C62&gt;=ResultsProcessing!$E62,"Targets met","Targets not met")))</f>
        <v>No target set</v>
      </c>
      <c r="K44" s="21"/>
      <c r="L44" s="21"/>
      <c r="M44" s="21"/>
    </row>
    <row r="45" spans="1:13" ht="18" customHeight="1" x14ac:dyDescent="0.2">
      <c r="A45" s="272"/>
      <c r="B45" s="275"/>
      <c r="C45" s="278"/>
      <c r="D45" s="126" t="str">
        <f>ResultsProcessing!B63</f>
        <v>PR6.2</v>
      </c>
      <c r="E45" s="128" t="str">
        <f>IF(ResultsProcessing!D63="No","Not in scope",IF(ResultsProcessing!C63="Select…. ","Not Answered",IF(ResultsProcessing!C63&gt;=0,"Passed","Not Passed")))</f>
        <v>Not Answered</v>
      </c>
      <c r="F45" s="128" t="str">
        <f>IF(ResultsProcessing!D63="No","Not in scope",IF(ResultsProcessing!C63="Select…. ","Not Answered",IF(ResultsProcessing!C63&gt;=1,"Passed","Not Passed")))</f>
        <v>Not Answered</v>
      </c>
      <c r="G45" s="128" t="str">
        <f>IF(ResultsProcessing!D63="No","Not in scope",IF(ResultsProcessing!C63="Select…. ","Not Answered",IF(ResultsProcessing!C63&gt;=2,"Passed","Not Passed")))</f>
        <v>Not Answered</v>
      </c>
      <c r="H45" s="128" t="str">
        <f>IF(ResultsProcessing!D63="No","Not in scope",IF(ResultsProcessing!C63="Select…. ","Not Answered",IF(ResultsProcessing!C63&gt;=3,"Passed","Not Passed")))</f>
        <v>Not Answered</v>
      </c>
      <c r="I45" s="128"/>
      <c r="J45" s="19" t="str">
        <f>IF(ResultsProcessing!E63="Select…. ","No target set",IF(ResultsProcessing!$C63="Select…. ","No result given",IF(ResultsProcessing!$C63&gt;=ResultsProcessing!$E63,"Targets met","Targets not met")))</f>
        <v>No target set</v>
      </c>
      <c r="K45" s="21"/>
      <c r="L45" s="21"/>
      <c r="M45" s="21"/>
    </row>
    <row r="46" spans="1:13" ht="18" customHeight="1" x14ac:dyDescent="0.2">
      <c r="A46" s="272"/>
      <c r="B46" s="275"/>
      <c r="C46" s="278"/>
      <c r="D46" s="126" t="str">
        <f>ResultsProcessing!B64</f>
        <v>PR6.3</v>
      </c>
      <c r="E46" s="128" t="str">
        <f>IF(ResultsProcessing!D64="No","Not in scope",IF(ResultsProcessing!C64="Select…. ","Not Answered",IF(ResultsProcessing!C64&gt;=0,"Passed","Not Passed")))</f>
        <v>Not Answered</v>
      </c>
      <c r="F46" s="128" t="str">
        <f>IF(ResultsProcessing!D64="No","Not in scope",IF(ResultsProcessing!C64="Select…. ","Not Answered",IF(ResultsProcessing!C64&gt;=1,"Passed","Not Passed")))</f>
        <v>Not Answered</v>
      </c>
      <c r="G46" s="128" t="str">
        <f>IF(ResultsProcessing!D64="No","Not in scope",IF(ResultsProcessing!C64="Select…. ","Not Answered",IF(ResultsProcessing!C64&gt;=2,"Passed","Not Passed")))</f>
        <v>Not Answered</v>
      </c>
      <c r="H46" s="128" t="str">
        <f>IF(ResultsProcessing!D64="No","Not in scope",IF(ResultsProcessing!C64="Select…. ","Not Answered",IF(ResultsProcessing!C64&gt;=3,"Passed","Not Passed")))</f>
        <v>Not Answered</v>
      </c>
      <c r="I46" s="128"/>
      <c r="J46" s="19" t="str">
        <f>IF(ResultsProcessing!E64="Select…. ","No target set",IF(ResultsProcessing!$C64="Select…. ","No result given",IF(ResultsProcessing!$C64&gt;=ResultsProcessing!$E64,"Targets met","Targets not met")))</f>
        <v>No target set</v>
      </c>
      <c r="K46" s="21"/>
      <c r="L46" s="21"/>
      <c r="M46" s="21"/>
    </row>
    <row r="47" spans="1:13" ht="18" customHeight="1" x14ac:dyDescent="0.2">
      <c r="A47" s="272"/>
      <c r="B47" s="275"/>
      <c r="C47" s="278"/>
      <c r="D47" s="126" t="str">
        <f>ResultsProcessing!B65</f>
        <v>PR6.4</v>
      </c>
      <c r="E47" s="128" t="str">
        <f>IF(ResultsProcessing!D65="No","Not in scope",IF(ResultsProcessing!C65="Select…. ","Not Answered",IF(ResultsProcessing!C65&gt;=0,"Passed","Not Passed")))</f>
        <v>Not Answered</v>
      </c>
      <c r="F47" s="128" t="str">
        <f>IF(ResultsProcessing!D65="No","Not in scope",IF(ResultsProcessing!C65="Select…. ","Not Answered",IF(ResultsProcessing!C65&gt;=1,"Passed","Not Passed")))</f>
        <v>Not Answered</v>
      </c>
      <c r="G47" s="128" t="str">
        <f>IF(ResultsProcessing!D65="No","Not in scope",IF(ResultsProcessing!C65="Select…. ","Not Answered",IF(ResultsProcessing!C65&gt;=2,"Passed","Not Passed")))</f>
        <v>Not Answered</v>
      </c>
      <c r="H47" s="128" t="str">
        <f>IF(ResultsProcessing!D65="No","Not in scope",IF(ResultsProcessing!C65="Select…. ","Not Answered",IF(ResultsProcessing!C65&gt;=3,"Passed","Not Passed")))</f>
        <v>Not Answered</v>
      </c>
      <c r="I47" s="128"/>
      <c r="J47" s="19" t="str">
        <f>IF(ResultsProcessing!E65="Select…. ","No target set",IF(ResultsProcessing!$C65="Select…. ","No result given",IF(ResultsProcessing!$C65&gt;=ResultsProcessing!$E65,"Targets met","Targets not met")))</f>
        <v>No target set</v>
      </c>
      <c r="K47" s="21"/>
      <c r="L47" s="21"/>
      <c r="M47" s="21"/>
    </row>
    <row r="48" spans="1:13" ht="18" customHeight="1" x14ac:dyDescent="0.2">
      <c r="A48" s="273"/>
      <c r="B48" s="276"/>
      <c r="C48" s="279"/>
      <c r="D48" s="126" t="str">
        <f>ResultsProcessing!B66</f>
        <v>PR6.5</v>
      </c>
      <c r="E48" s="128" t="str">
        <f>IF(ResultsProcessing!D66="No","Not in scope",IF(ResultsProcessing!C66="Select…. ","Not Answered",IF(ResultsProcessing!C66&gt;=0,"Passed","Not Passed")))</f>
        <v>Not Answered</v>
      </c>
      <c r="F48" s="128" t="str">
        <f>IF(ResultsProcessing!D66="No","Not in scope",IF(ResultsProcessing!C66="Select…. ","Not Answered",IF(ResultsProcessing!C66&gt;=1,"Passed","Not Passed")))</f>
        <v>Not Answered</v>
      </c>
      <c r="G48" s="128" t="str">
        <f>IF(ResultsProcessing!D66="No","Not in scope",IF(ResultsProcessing!C66="Select…. ","Not Answered",IF(ResultsProcessing!C66&gt;=2,"Passed","Not Passed")))</f>
        <v>Not Answered</v>
      </c>
      <c r="H48" s="128" t="str">
        <f>IF(ResultsProcessing!D66="No","Not in scope",IF(ResultsProcessing!C66="Select…. ","Not Answered",IF(ResultsProcessing!C66&gt;=3,"Passed","Not Passed")))</f>
        <v>Not Answered</v>
      </c>
      <c r="I48" s="128"/>
      <c r="J48" s="19" t="str">
        <f>IF(ResultsProcessing!E66="Select…. ","No target set",IF(ResultsProcessing!$C66="Select…. ","No result given",IF(ResultsProcessing!$C66&gt;=ResultsProcessing!$E66,"Targets met","Targets not met")))</f>
        <v>No target set</v>
      </c>
      <c r="K48" s="21"/>
      <c r="L48" s="21"/>
      <c r="M48" s="21"/>
    </row>
    <row r="49" spans="1:13" ht="18" customHeight="1" x14ac:dyDescent="0.2">
      <c r="A49" s="271" t="s">
        <v>202</v>
      </c>
      <c r="B49" s="274" t="str">
        <f>ResultsProcessing!B15</f>
        <v>Yes</v>
      </c>
      <c r="C49" s="277" t="str">
        <f>IF(ResultsProcessing!C15="Select…. ","N/A",ResultsProcessing!C15)</f>
        <v>N/A</v>
      </c>
      <c r="D49" s="126" t="str">
        <f>ResultsProcessing!B67</f>
        <v>PR7.1</v>
      </c>
      <c r="E49" s="128" t="str">
        <f>IF(ResultsProcessing!D67="No","Not in scope",IF(ResultsProcessing!C67="Select…. ","Not Answered",IF(ResultsProcessing!C67&gt;=0,"Passed","Not Passed")))</f>
        <v>Not Answered</v>
      </c>
      <c r="F49" s="128" t="str">
        <f>IF(ResultsProcessing!D67="No","Not in scope",IF(ResultsProcessing!C67="Select…. ","Not Answered",IF(ResultsProcessing!C67&gt;=1,"Passed","Not Passed")))</f>
        <v>Not Answered</v>
      </c>
      <c r="G49" s="128" t="str">
        <f>IF(ResultsProcessing!D67="No","Not in scope",IF(ResultsProcessing!C67="Select…. ","Not Answered",IF(ResultsProcessing!C67&gt;=2,"Passed","Not Passed")))</f>
        <v>Not Answered</v>
      </c>
      <c r="H49" s="128" t="str">
        <f>IF(ResultsProcessing!D67="No","Not in scope",IF(ResultsProcessing!C67="Select…. ","Not Answered",IF(ResultsProcessing!C67&gt;=3,"Passed","Not Passed")))</f>
        <v>Not Answered</v>
      </c>
      <c r="I49" s="128"/>
      <c r="J49" s="19" t="str">
        <f>IF(ResultsProcessing!E67="Select…. ","No target set",IF(ResultsProcessing!$C67="Select…. ","No result given",IF(ResultsProcessing!$C67&gt;=ResultsProcessing!$E67,"Targets met","Targets not met")))</f>
        <v>No target set</v>
      </c>
      <c r="K49" s="21"/>
      <c r="L49" s="21"/>
      <c r="M49" s="21"/>
    </row>
    <row r="50" spans="1:13" ht="18" customHeight="1" x14ac:dyDescent="0.2">
      <c r="A50" s="272"/>
      <c r="B50" s="275"/>
      <c r="C50" s="278"/>
      <c r="D50" s="126" t="str">
        <f>ResultsProcessing!B68</f>
        <v>PR7.2</v>
      </c>
      <c r="E50" s="128" t="str">
        <f>IF(ResultsProcessing!D68="No","Not in scope",IF(ResultsProcessing!C68="Select…. ","Not Answered",IF(ResultsProcessing!C68&gt;=0,"Passed","Not Passed")))</f>
        <v>Not Answered</v>
      </c>
      <c r="F50" s="128" t="str">
        <f>IF(ResultsProcessing!D68="No","Not in scope",IF(ResultsProcessing!C68="Select…. ","Not Answered",IF(ResultsProcessing!C68&gt;=1,"Passed","Not Passed")))</f>
        <v>Not Answered</v>
      </c>
      <c r="G50" s="128" t="str">
        <f>IF(ResultsProcessing!D68="No","Not in scope",IF(ResultsProcessing!C68="Select…. ","Not Answered",IF(ResultsProcessing!C68&gt;=2,"Passed","Not Passed")))</f>
        <v>Not Answered</v>
      </c>
      <c r="H50" s="128" t="str">
        <f>IF(ResultsProcessing!D68="No","Not in scope",IF(ResultsProcessing!C68="Select…. ","Not Answered",IF(ResultsProcessing!C68&gt;=3,"Passed","Not Passed")))</f>
        <v>Not Answered</v>
      </c>
      <c r="I50" s="128"/>
      <c r="J50" s="19" t="str">
        <f>IF(ResultsProcessing!E68="Select…. ","No target set",IF(ResultsProcessing!$C68="Select…. ","No result given",IF(ResultsProcessing!$C68&gt;=ResultsProcessing!$E68,"Targets met","Targets not met")))</f>
        <v>No target set</v>
      </c>
      <c r="K50" s="21"/>
      <c r="L50" s="21"/>
      <c r="M50" s="21"/>
    </row>
    <row r="51" spans="1:13" ht="18" customHeight="1" x14ac:dyDescent="0.2">
      <c r="A51" s="272"/>
      <c r="B51" s="275"/>
      <c r="C51" s="278"/>
      <c r="D51" s="126" t="str">
        <f>ResultsProcessing!B69</f>
        <v>PR7.3</v>
      </c>
      <c r="E51" s="128" t="str">
        <f>IF(ResultsProcessing!D69="No","Not in scope",IF(ResultsProcessing!C69="Select…. ","Not Answered",IF(ResultsProcessing!C69&gt;=0,"Passed","Not Passed")))</f>
        <v>Not Answered</v>
      </c>
      <c r="F51" s="128" t="str">
        <f>IF(ResultsProcessing!D69="No","Not in scope",IF(ResultsProcessing!C69="Select…. ","Not Answered",IF(ResultsProcessing!C69&gt;=1,"Passed","Not Passed")))</f>
        <v>Not Answered</v>
      </c>
      <c r="G51" s="128" t="str">
        <f>IF(ResultsProcessing!D69="No","Not in scope",IF(ResultsProcessing!C69="Select…. ","Not Answered",IF(ResultsProcessing!C69&gt;=2,"Passed","Not Passed")))</f>
        <v>Not Answered</v>
      </c>
      <c r="H51" s="128" t="str">
        <f>IF(ResultsProcessing!D69="No","Not in scope",IF(ResultsProcessing!C69="Select…. ","Not Answered",IF(ResultsProcessing!C69&gt;=3,"Passed","Not Passed")))</f>
        <v>Not Answered</v>
      </c>
      <c r="I51" s="128"/>
      <c r="J51" s="19" t="str">
        <f>IF(ResultsProcessing!E69="Select…. ","No target set",IF(ResultsProcessing!$C69="Select…. ","No result given",IF(ResultsProcessing!$C69&gt;=ResultsProcessing!$E69,"Targets met","Targets not met")))</f>
        <v>No target set</v>
      </c>
      <c r="K51" s="21"/>
      <c r="L51" s="21"/>
      <c r="M51" s="21"/>
    </row>
    <row r="52" spans="1:13" ht="18" customHeight="1" x14ac:dyDescent="0.2">
      <c r="A52" s="272"/>
      <c r="B52" s="275"/>
      <c r="C52" s="278"/>
      <c r="D52" s="126" t="str">
        <f>ResultsProcessing!B70</f>
        <v>PR7.4</v>
      </c>
      <c r="E52" s="128" t="str">
        <f>IF(ResultsProcessing!D70="No","Not in scope",IF(ResultsProcessing!C70="Select…. ","Not Answered",IF(ResultsProcessing!C70&gt;=0,"Passed","Not Passed")))</f>
        <v>Not Answered</v>
      </c>
      <c r="F52" s="128" t="str">
        <f>IF(ResultsProcessing!D70="No","Not in scope",IF(ResultsProcessing!C70="Select…. ","Not Answered",IF(ResultsProcessing!C70&gt;=1,"Passed","Not Passed")))</f>
        <v>Not Answered</v>
      </c>
      <c r="G52" s="128" t="str">
        <f>IF(ResultsProcessing!D70="No","Not in scope",IF(ResultsProcessing!C70="Select…. ","Not Answered",IF(ResultsProcessing!C70&gt;=2,"Passed","Not Passed")))</f>
        <v>Not Answered</v>
      </c>
      <c r="H52" s="128" t="str">
        <f>IF(ResultsProcessing!D70="No","Not in scope",IF(ResultsProcessing!C70="Select…. ","Not Answered",IF(ResultsProcessing!C70&gt;=3,"Passed","Not Passed")))</f>
        <v>Not Answered</v>
      </c>
      <c r="I52" s="128"/>
      <c r="J52" s="19" t="str">
        <f>IF(ResultsProcessing!E70="Select…. ","No target set",IF(ResultsProcessing!$C70="Select…. ","No result given",IF(ResultsProcessing!$C70&gt;=ResultsProcessing!$E70,"Targets met","Targets not met")))</f>
        <v>No target set</v>
      </c>
      <c r="K52" s="21"/>
      <c r="L52" s="21"/>
      <c r="M52" s="21"/>
    </row>
    <row r="53" spans="1:13" ht="18" customHeight="1" x14ac:dyDescent="0.2">
      <c r="A53" s="272"/>
      <c r="B53" s="275"/>
      <c r="C53" s="278"/>
      <c r="D53" s="126" t="str">
        <f>ResultsProcessing!B71</f>
        <v>PR7.5</v>
      </c>
      <c r="E53" s="128" t="str">
        <f>IF(ResultsProcessing!D71="No","Not in scope",IF(ResultsProcessing!C71="Select…. ","Not Answered",IF(ResultsProcessing!C71&gt;=0,"Passed","Not Passed")))</f>
        <v>Not Answered</v>
      </c>
      <c r="F53" s="128" t="str">
        <f>IF(ResultsProcessing!D71="No","Not in scope",IF(ResultsProcessing!C71="Select…. ","Not Answered",IF(ResultsProcessing!C71&gt;=1,"Passed","Not Passed")))</f>
        <v>Not Answered</v>
      </c>
      <c r="G53" s="128" t="str">
        <f>IF(ResultsProcessing!D71="No","Not in scope",IF(ResultsProcessing!C71="Select…. ","Not Answered",IF(ResultsProcessing!C71&gt;=2,"Passed","Not Passed")))</f>
        <v>Not Answered</v>
      </c>
      <c r="H53" s="128" t="str">
        <f>IF(ResultsProcessing!D71="No","Not in scope",IF(ResultsProcessing!C71="Select…. ","Not Answered",IF(ResultsProcessing!C71&gt;=3,"Passed","Not Passed")))</f>
        <v>Not Answered</v>
      </c>
      <c r="I53" s="128"/>
      <c r="J53" s="19" t="str">
        <f>IF(ResultsProcessing!E71="Select…. ","No target set",IF(ResultsProcessing!$C71="Select…. ","No result given",IF(ResultsProcessing!$C71&gt;=ResultsProcessing!$E71,"Targets met","Targets not met")))</f>
        <v>No target set</v>
      </c>
      <c r="K53" s="21"/>
      <c r="L53" s="21"/>
      <c r="M53" s="21"/>
    </row>
    <row r="54" spans="1:13" ht="18" customHeight="1" x14ac:dyDescent="0.2">
      <c r="A54" s="273"/>
      <c r="B54" s="276"/>
      <c r="C54" s="279"/>
      <c r="D54" s="126" t="str">
        <f>ResultsProcessing!B72</f>
        <v>PR7.6</v>
      </c>
      <c r="E54" s="128" t="str">
        <f>IF(ResultsProcessing!D72="No","Not in scope",IF(ResultsProcessing!C72="Select…. ","Not Answered",IF(ResultsProcessing!C72&gt;=0,"Passed","Not Passed")))</f>
        <v>Not Answered</v>
      </c>
      <c r="F54" s="128" t="str">
        <f>IF(ResultsProcessing!D72="No","Not in scope",IF(ResultsProcessing!C72="Select…. ","Not Answered",IF(ResultsProcessing!C72&gt;=1,"Passed","Not Passed")))</f>
        <v>Not Answered</v>
      </c>
      <c r="G54" s="128" t="str">
        <f>IF(ResultsProcessing!D72="No","Not in scope",IF(ResultsProcessing!C72="Select…. ","Not Answered",IF(ResultsProcessing!C72&gt;=2,"Passed","Not Passed")))</f>
        <v>Not Answered</v>
      </c>
      <c r="H54" s="128" t="str">
        <f>IF(ResultsProcessing!D72="No","Not in scope",IF(ResultsProcessing!C72="Select…. ","Not Answered",IF(ResultsProcessing!C72&gt;=3,"Passed","Not Passed")))</f>
        <v>Not Answered</v>
      </c>
      <c r="I54" s="128"/>
      <c r="J54" s="19" t="str">
        <f>IF(ResultsProcessing!E72="Select…. ","No target set",IF(ResultsProcessing!$C72="Select…. ","No result given",IF(ResultsProcessing!$C72&gt;=ResultsProcessing!$E72,"Targets met","Targets not met")))</f>
        <v>No target set</v>
      </c>
      <c r="K54" s="21"/>
      <c r="L54" s="21"/>
      <c r="M54" s="21"/>
    </row>
    <row r="55" spans="1:13" ht="18" customHeight="1" x14ac:dyDescent="0.2">
      <c r="A55" s="271" t="s">
        <v>203</v>
      </c>
      <c r="B55" s="274" t="str">
        <f>ResultsProcessing!B16</f>
        <v>Yes</v>
      </c>
      <c r="C55" s="277" t="str">
        <f>IF(ResultsProcessing!C16="Select…. ","N/A",ResultsProcessing!C16)</f>
        <v>N/A</v>
      </c>
      <c r="D55" s="126" t="str">
        <f>ResultsProcessing!B73</f>
        <v>PR8.1</v>
      </c>
      <c r="E55" s="128" t="str">
        <f>IF(ResultsProcessing!D73="No","Not in scope",IF(ResultsProcessing!C73="Select…. ","Not Answered",IF(ResultsProcessing!C73&gt;=0,"Passed","Not Passed")))</f>
        <v>Not Answered</v>
      </c>
      <c r="F55" s="128" t="str">
        <f>IF(ResultsProcessing!D73="No","Not in scope",IF(ResultsProcessing!C73="Select…. ","Not Answered",IF(ResultsProcessing!C73&gt;=1,"Passed","Not Passed")))</f>
        <v>Not Answered</v>
      </c>
      <c r="G55" s="128" t="str">
        <f>IF(ResultsProcessing!D73="No","Not in scope",IF(ResultsProcessing!C73="Select…. ","Not Answered",IF(ResultsProcessing!C73&gt;=2,"Passed","Not Passed")))</f>
        <v>Not Answered</v>
      </c>
      <c r="H55" s="128" t="str">
        <f>IF(ResultsProcessing!D73="No","Not in scope",IF(ResultsProcessing!C73="Select…. ","Not Answered",IF(ResultsProcessing!C73&gt;=3,"Passed","Not Passed")))</f>
        <v>Not Answered</v>
      </c>
      <c r="I55" s="128"/>
      <c r="J55" s="19" t="str">
        <f>IF(ResultsProcessing!E73="Select…. ","No target set",IF(ResultsProcessing!$C73="Select…. ","No result given",IF(ResultsProcessing!$C73&gt;=ResultsProcessing!$E73,"Targets met","Targets not met")))</f>
        <v>No target set</v>
      </c>
      <c r="K55" s="21"/>
      <c r="L55" s="21"/>
      <c r="M55" s="21"/>
    </row>
    <row r="56" spans="1:13" ht="18" customHeight="1" x14ac:dyDescent="0.2">
      <c r="A56" s="272"/>
      <c r="B56" s="275"/>
      <c r="C56" s="278"/>
      <c r="D56" s="126" t="str">
        <f>ResultsProcessing!B74</f>
        <v>PR8.2</v>
      </c>
      <c r="E56" s="128" t="str">
        <f>IF(ResultsProcessing!D74="No","Not in scope",IF(ResultsProcessing!C74="Select…. ","Not Answered",IF(ResultsProcessing!C74&gt;=0,"Passed","Not Passed")))</f>
        <v>Not Answered</v>
      </c>
      <c r="F56" s="128" t="str">
        <f>IF(ResultsProcessing!D74="No","Not in scope",IF(ResultsProcessing!C74="Select…. ","Not Answered",IF(ResultsProcessing!C74&gt;=1,"Passed","Not Passed")))</f>
        <v>Not Answered</v>
      </c>
      <c r="G56" s="128" t="str">
        <f>IF(ResultsProcessing!D74="No","Not in scope",IF(ResultsProcessing!C74="Select…. ","Not Answered",IF(ResultsProcessing!C74&gt;=2,"Passed","Not Passed")))</f>
        <v>Not Answered</v>
      </c>
      <c r="H56" s="128" t="str">
        <f>IF(ResultsProcessing!D74="No","Not in scope",IF(ResultsProcessing!C74="Select…. ","Not Answered",IF(ResultsProcessing!C74&gt;=3,"Passed","Not Passed")))</f>
        <v>Not Answered</v>
      </c>
      <c r="I56" s="128"/>
      <c r="J56" s="19" t="str">
        <f>IF(ResultsProcessing!E74="Select…. ","No target set",IF(ResultsProcessing!$C74="Select…. ","No result given",IF(ResultsProcessing!$C74&gt;=ResultsProcessing!$E74,"Targets met","Targets not met")))</f>
        <v>No target set</v>
      </c>
      <c r="K56" s="21"/>
      <c r="L56" s="21"/>
      <c r="M56" s="21"/>
    </row>
    <row r="57" spans="1:13" ht="18" customHeight="1" x14ac:dyDescent="0.2">
      <c r="A57" s="272"/>
      <c r="B57" s="275"/>
      <c r="C57" s="278"/>
      <c r="D57" s="126" t="str">
        <f>ResultsProcessing!B75</f>
        <v>PR8.3</v>
      </c>
      <c r="E57" s="128" t="str">
        <f>IF(ResultsProcessing!D75="No","Not in scope",IF(ResultsProcessing!C75="Select…. ","Not Answered",IF(ResultsProcessing!C75&gt;=0,"Passed","Not Passed")))</f>
        <v>Not Answered</v>
      </c>
      <c r="F57" s="128" t="str">
        <f>IF(ResultsProcessing!D75="No","Not in scope",IF(ResultsProcessing!C75="Select…. ","Not Answered",IF(ResultsProcessing!C75&gt;=1,"Passed","Not Passed")))</f>
        <v>Not Answered</v>
      </c>
      <c r="G57" s="128" t="str">
        <f>IF(ResultsProcessing!D75="No","Not in scope",IF(ResultsProcessing!C75="Select…. ","Not Answered",IF(ResultsProcessing!C75&gt;=2,"Passed","Not Passed")))</f>
        <v>Not Answered</v>
      </c>
      <c r="H57" s="128" t="str">
        <f>IF(ResultsProcessing!D75="No","Not in scope",IF(ResultsProcessing!C75="Select…. ","Not Answered",IF(ResultsProcessing!C75&gt;=3,"Passed","Not Passed")))</f>
        <v>Not Answered</v>
      </c>
      <c r="I57" s="128"/>
      <c r="J57" s="19" t="str">
        <f>IF(ResultsProcessing!E75="Select…. ","No target set",IF(ResultsProcessing!$C75="Select…. ","No result given",IF(ResultsProcessing!$C75&gt;=ResultsProcessing!$E75,"Targets met","Targets not met")))</f>
        <v>No target set</v>
      </c>
      <c r="K57" s="21"/>
      <c r="L57" s="21"/>
      <c r="M57" s="21"/>
    </row>
    <row r="58" spans="1:13" ht="18" customHeight="1" x14ac:dyDescent="0.2">
      <c r="A58" s="273"/>
      <c r="B58" s="276"/>
      <c r="C58" s="279"/>
      <c r="D58" s="126" t="str">
        <f>ResultsProcessing!B76</f>
        <v>PR8.4</v>
      </c>
      <c r="E58" s="128" t="str">
        <f>IF(ResultsProcessing!D76="No","Not in scope",IF(ResultsProcessing!C76="Select…. ","Not Answered",IF(ResultsProcessing!C76&gt;=0,"Passed","Not Passed")))</f>
        <v>Not Answered</v>
      </c>
      <c r="F58" s="128" t="str">
        <f>IF(ResultsProcessing!D76="No","Not in scope",IF(ResultsProcessing!C76="Select…. ","Not Answered",IF(ResultsProcessing!C76&gt;=1,"Passed","Not Passed")))</f>
        <v>Not Answered</v>
      </c>
      <c r="G58" s="128" t="str">
        <f>IF(ResultsProcessing!D76="No","Not in scope",IF(ResultsProcessing!C76="Select…. ","Not Answered",IF(ResultsProcessing!C76&gt;=2,"Passed","Not Passed")))</f>
        <v>Not Answered</v>
      </c>
      <c r="H58" s="128" t="str">
        <f>IF(ResultsProcessing!D76="No","Not in scope",IF(ResultsProcessing!C76="Select…. ","Not Answered",IF(ResultsProcessing!C76&gt;=3,"Passed","Not Passed")))</f>
        <v>Not Answered</v>
      </c>
      <c r="I58" s="128"/>
      <c r="J58" s="19" t="str">
        <f>IF(ResultsProcessing!E76="Select…. ","No target set",IF(ResultsProcessing!$C76="Select…. ","No result given",IF(ResultsProcessing!$C76&gt;=ResultsProcessing!$E76,"Targets met","Targets not met")))</f>
        <v>No target set</v>
      </c>
      <c r="K58" s="21"/>
      <c r="L58" s="21"/>
      <c r="M58" s="21"/>
    </row>
    <row r="59" spans="1:13" ht="18" customHeight="1" x14ac:dyDescent="0.2">
      <c r="A59" s="271" t="s">
        <v>204</v>
      </c>
      <c r="B59" s="274" t="str">
        <f>ResultsProcessing!B17</f>
        <v>Yes</v>
      </c>
      <c r="C59" s="277" t="str">
        <f>IF(ResultsProcessing!C17="Select…. ","N/A",ResultsProcessing!C17)</f>
        <v>N/A</v>
      </c>
      <c r="D59" s="126" t="str">
        <f>ResultsProcessing!B77</f>
        <v>PR9.1</v>
      </c>
      <c r="E59" s="128" t="str">
        <f>IF(ResultsProcessing!D77="No","Not in scope",IF(ResultsProcessing!C77="Select…. ","Not Answered",IF(ResultsProcessing!C77&gt;=0,"Passed","Not Passed")))</f>
        <v>Not Answered</v>
      </c>
      <c r="F59" s="128" t="str">
        <f>IF(ResultsProcessing!D77="No","Not in scope",IF(ResultsProcessing!C77="Select…. ","Not Answered",IF(ResultsProcessing!C77&gt;=1,"Passed","Not Passed")))</f>
        <v>Not Answered</v>
      </c>
      <c r="G59" s="128" t="str">
        <f>IF(ResultsProcessing!D77="No","Not in scope",IF(ResultsProcessing!C77="Select…. ","Not Answered",IF(ResultsProcessing!C77&gt;=2,"Passed","Not Passed")))</f>
        <v>Not Answered</v>
      </c>
      <c r="H59" s="128" t="str">
        <f>IF(ResultsProcessing!D77="No","Not in scope",IF(ResultsProcessing!C77="Select…. ","Not Answered",IF(ResultsProcessing!C77&gt;=3,"Passed","Not Passed")))</f>
        <v>Not Answered</v>
      </c>
      <c r="I59" s="128"/>
      <c r="J59" s="19" t="str">
        <f>IF(ResultsProcessing!E77="Select…. ","No target set",IF(ResultsProcessing!$C77="Select…. ","No result given",IF(ResultsProcessing!$C77&gt;=ResultsProcessing!$E77,"Targets met","Targets not met")))</f>
        <v>No target set</v>
      </c>
      <c r="K59" s="21"/>
      <c r="L59" s="21"/>
      <c r="M59" s="21"/>
    </row>
    <row r="60" spans="1:13" ht="18" customHeight="1" x14ac:dyDescent="0.2">
      <c r="A60" s="272"/>
      <c r="B60" s="275"/>
      <c r="C60" s="278"/>
      <c r="D60" s="126" t="str">
        <f>ResultsProcessing!B78</f>
        <v>PR9.2</v>
      </c>
      <c r="E60" s="128" t="str">
        <f>IF(ResultsProcessing!D78="No","Not in scope",IF(ResultsProcessing!C78="Select…. ","Not Answered",IF(ResultsProcessing!C78&gt;=0,"Passed","Not Passed")))</f>
        <v>Not Answered</v>
      </c>
      <c r="F60" s="128" t="str">
        <f>IF(ResultsProcessing!D78="No","Not in scope",IF(ResultsProcessing!C78="Select…. ","Not Answered",IF(ResultsProcessing!C78&gt;=1,"Passed","Not Passed")))</f>
        <v>Not Answered</v>
      </c>
      <c r="G60" s="128" t="str">
        <f>IF(ResultsProcessing!D78="No","Not in scope",IF(ResultsProcessing!C78="Select…. ","Not Answered",IF(ResultsProcessing!C78&gt;=2,"Passed","Not Passed")))</f>
        <v>Not Answered</v>
      </c>
      <c r="H60" s="128" t="str">
        <f>IF(ResultsProcessing!D78="No","Not in scope",IF(ResultsProcessing!C78="Select…. ","Not Answered",IF(ResultsProcessing!C78&gt;=3,"Passed","Not Passed")))</f>
        <v>Not Answered</v>
      </c>
      <c r="I60" s="128"/>
      <c r="J60" s="19" t="str">
        <f>IF(ResultsProcessing!E78="Select…. ","No target set",IF(ResultsProcessing!$C78="Select…. ","No result given",IF(ResultsProcessing!$C78&gt;=ResultsProcessing!$E78,"Targets met","Targets not met")))</f>
        <v>No target set</v>
      </c>
      <c r="K60" s="21"/>
      <c r="L60" s="21"/>
      <c r="M60" s="21"/>
    </row>
    <row r="61" spans="1:13" ht="18" customHeight="1" x14ac:dyDescent="0.2">
      <c r="A61" s="272"/>
      <c r="B61" s="275"/>
      <c r="C61" s="278"/>
      <c r="D61" s="126" t="str">
        <f>ResultsProcessing!B79</f>
        <v>PR9.3</v>
      </c>
      <c r="E61" s="128" t="str">
        <f>IF(ResultsProcessing!D79="No","Not in scope",IF(ResultsProcessing!C79="Select…. ","Not Answered",IF(ResultsProcessing!C79&gt;=0,"Passed","Not Passed")))</f>
        <v>Not Answered</v>
      </c>
      <c r="F61" s="128" t="str">
        <f>IF(ResultsProcessing!D79="No","Not in scope",IF(ResultsProcessing!C79="Select…. ","Not Answered",IF(ResultsProcessing!C79&gt;=1,"Passed","Not Passed")))</f>
        <v>Not Answered</v>
      </c>
      <c r="G61" s="128" t="str">
        <f>IF(ResultsProcessing!D79="No","Not in scope",IF(ResultsProcessing!C79="Select…. ","Not Answered",IF(ResultsProcessing!C79&gt;=2,"Passed","Not Passed")))</f>
        <v>Not Answered</v>
      </c>
      <c r="H61" s="128" t="str">
        <f>IF(ResultsProcessing!D79="No","Not in scope",IF(ResultsProcessing!C79="Select…. ","Not Answered",IF(ResultsProcessing!C79&gt;=3,"Passed","Not Passed")))</f>
        <v>Not Answered</v>
      </c>
      <c r="I61" s="128"/>
      <c r="J61" s="19" t="str">
        <f>IF(ResultsProcessing!E79="Select…. ","No target set",IF(ResultsProcessing!$C79="Select…. ","No result given",IF(ResultsProcessing!$C79&gt;=ResultsProcessing!$E79,"Targets met","Targets not met")))</f>
        <v>No target set</v>
      </c>
      <c r="K61" s="21"/>
      <c r="L61" s="21"/>
      <c r="M61" s="21"/>
    </row>
    <row r="62" spans="1:13" ht="18" customHeight="1" x14ac:dyDescent="0.2">
      <c r="A62" s="272"/>
      <c r="B62" s="275"/>
      <c r="C62" s="278"/>
      <c r="D62" s="126" t="str">
        <f>ResultsProcessing!B80</f>
        <v>PR9.4</v>
      </c>
      <c r="E62" s="128" t="str">
        <f>IF(ResultsProcessing!D80="No","Not in scope",IF(ResultsProcessing!C80="Select…. ","Not Answered",IF(ResultsProcessing!C80&gt;=0,"Passed","Not Passed")))</f>
        <v>Not Answered</v>
      </c>
      <c r="F62" s="128" t="str">
        <f>IF(ResultsProcessing!D80="No","Not in scope",IF(ResultsProcessing!C80="Select…. ","Not Answered",IF(ResultsProcessing!C80&gt;=1,"Passed","Not Passed")))</f>
        <v>Not Answered</v>
      </c>
      <c r="G62" s="128" t="str">
        <f>IF(ResultsProcessing!D80="No","Not in scope",IF(ResultsProcessing!C80="Select…. ","Not Answered",IF(ResultsProcessing!C80&gt;=2,"Passed","Not Passed")))</f>
        <v>Not Answered</v>
      </c>
      <c r="H62" s="128" t="str">
        <f>IF(ResultsProcessing!D80="No","Not in scope",IF(ResultsProcessing!C80="Select…. ","Not Answered",IF(ResultsProcessing!C80&gt;=3,"Passed","Not Passed")))</f>
        <v>Not Answered</v>
      </c>
      <c r="I62" s="128"/>
      <c r="J62" s="19" t="str">
        <f>IF(ResultsProcessing!E80="Select…. ","No target set",IF(ResultsProcessing!$C80="Select…. ","No result given",IF(ResultsProcessing!$C80&gt;=ResultsProcessing!$E80,"Targets met","Targets not met")))</f>
        <v>No target set</v>
      </c>
      <c r="K62" s="21"/>
      <c r="L62" s="21"/>
      <c r="M62" s="21"/>
    </row>
    <row r="63" spans="1:13" ht="18" customHeight="1" x14ac:dyDescent="0.2">
      <c r="A63" s="272"/>
      <c r="B63" s="275"/>
      <c r="C63" s="278"/>
      <c r="D63" s="126" t="str">
        <f>ResultsProcessing!B81</f>
        <v>PR9.5</v>
      </c>
      <c r="E63" s="128" t="str">
        <f>IF(ResultsProcessing!D81="No","Not in scope",IF(ResultsProcessing!C81="Select…. ","Not Answered",IF(ResultsProcessing!C81&gt;=0,"Passed","Not Passed")))</f>
        <v>Not Answered</v>
      </c>
      <c r="F63" s="128" t="str">
        <f>IF(ResultsProcessing!D81="No","Not in scope",IF(ResultsProcessing!C81="Select…. ","Not Answered",IF(ResultsProcessing!C81&gt;=1,"Passed","Not Passed")))</f>
        <v>Not Answered</v>
      </c>
      <c r="G63" s="128" t="str">
        <f>IF(ResultsProcessing!D81="No","Not in scope",IF(ResultsProcessing!C81="Select…. ","Not Answered",IF(ResultsProcessing!C81&gt;=2,"Passed","Not Passed")))</f>
        <v>Not Answered</v>
      </c>
      <c r="H63" s="128" t="str">
        <f>IF(ResultsProcessing!D81="No","Not in scope",IF(ResultsProcessing!C81="Select…. ","Not Answered",IF(ResultsProcessing!C81&gt;=3,"Passed","Not Passed")))</f>
        <v>Not Answered</v>
      </c>
      <c r="I63" s="128"/>
      <c r="J63" s="19" t="str">
        <f>IF(ResultsProcessing!E81="Select…. ","No target set",IF(ResultsProcessing!$C81="Select…. ","No result given",IF(ResultsProcessing!$C81&gt;=ResultsProcessing!$E81,"Targets met","Targets not met")))</f>
        <v>No target set</v>
      </c>
      <c r="K63" s="21"/>
      <c r="L63" s="21"/>
      <c r="M63" s="21"/>
    </row>
    <row r="64" spans="1:13" ht="18" customHeight="1" x14ac:dyDescent="0.2">
      <c r="A64" s="272"/>
      <c r="B64" s="275"/>
      <c r="C64" s="278"/>
      <c r="D64" s="126" t="str">
        <f>ResultsProcessing!B82</f>
        <v>PR9.6</v>
      </c>
      <c r="E64" s="128" t="str">
        <f>IF(ResultsProcessing!D82="No","Not in scope",IF(ResultsProcessing!C82="Select…. ","Not Answered",IF(ResultsProcessing!C82&gt;=0,"Passed","Not Passed")))</f>
        <v>Not Answered</v>
      </c>
      <c r="F64" s="128" t="str">
        <f>IF(ResultsProcessing!D82="No","Not in scope",IF(ResultsProcessing!C82="Select…. ","Not Answered",IF(ResultsProcessing!C82&gt;=1,"Passed","Not Passed")))</f>
        <v>Not Answered</v>
      </c>
      <c r="G64" s="128" t="str">
        <f>IF(ResultsProcessing!D82="No","Not in scope",IF(ResultsProcessing!C82="Select…. ","Not Answered",IF(ResultsProcessing!C82&gt;=2,"Passed","Not Passed")))</f>
        <v>Not Answered</v>
      </c>
      <c r="H64" s="128" t="str">
        <f>IF(ResultsProcessing!D82="No","Not in scope",IF(ResultsProcessing!C82="Select…. ","Not Answered",IF(ResultsProcessing!C82&gt;=3,"Passed","Not Passed")))</f>
        <v>Not Answered</v>
      </c>
      <c r="I64" s="128"/>
      <c r="J64" s="19" t="str">
        <f>IF(ResultsProcessing!E82="Select…. ","No target set",IF(ResultsProcessing!$C82="Select…. ","No result given",IF(ResultsProcessing!$C82&gt;=ResultsProcessing!$E82,"Targets met","Targets not met")))</f>
        <v>No target set</v>
      </c>
      <c r="K64" s="21"/>
      <c r="L64" s="21"/>
      <c r="M64" s="21"/>
    </row>
    <row r="65" spans="1:13" ht="18" customHeight="1" x14ac:dyDescent="0.2">
      <c r="A65" s="273"/>
      <c r="B65" s="276"/>
      <c r="C65" s="279"/>
      <c r="D65" s="126" t="str">
        <f>ResultsProcessing!B83</f>
        <v>PR9.7</v>
      </c>
      <c r="E65" s="128" t="str">
        <f>IF(ResultsProcessing!D83="No","Not in scope",IF(ResultsProcessing!C83="Select…. ","Not Answered",IF(ResultsProcessing!C83&gt;=0,"Passed","Not Passed")))</f>
        <v>Not Answered</v>
      </c>
      <c r="F65" s="128" t="str">
        <f>IF(ResultsProcessing!D83="No","Not in scope",IF(ResultsProcessing!C83="Select…. ","Not Answered",IF(ResultsProcessing!C83&gt;=1,"Passed","Not Passed")))</f>
        <v>Not Answered</v>
      </c>
      <c r="G65" s="128" t="str">
        <f>IF(ResultsProcessing!D83="No","Not in scope",IF(ResultsProcessing!C83="Select…. ","Not Answered",IF(ResultsProcessing!C83&gt;=2,"Passed","Not Passed")))</f>
        <v>Not Answered</v>
      </c>
      <c r="H65" s="128" t="str">
        <f>IF(ResultsProcessing!D83="No","Not in scope",IF(ResultsProcessing!C83="Select…. ","Not Answered",IF(ResultsProcessing!C83&gt;=3,"Passed","Not Passed")))</f>
        <v>Not Answered</v>
      </c>
      <c r="I65" s="128"/>
      <c r="J65" s="19" t="str">
        <f>IF(ResultsProcessing!E83="Select…. ","No target set",IF(ResultsProcessing!$C83="Select…. ","No result given",IF(ResultsProcessing!$C83&gt;=ResultsProcessing!$E83,"Targets met","Targets not met")))</f>
        <v>No target set</v>
      </c>
      <c r="K65" s="21"/>
      <c r="L65" s="21"/>
      <c r="M65" s="21"/>
    </row>
    <row r="66" spans="1:13" ht="18" customHeight="1" x14ac:dyDescent="0.2">
      <c r="A66" s="271" t="s">
        <v>205</v>
      </c>
      <c r="B66" s="274" t="str">
        <f>ResultsProcessing!B18</f>
        <v>Yes</v>
      </c>
      <c r="C66" s="277" t="str">
        <f>IF(ResultsProcessing!C18="Select…. ","N/A",ResultsProcessing!C18)</f>
        <v>N/A</v>
      </c>
      <c r="D66" s="126" t="str">
        <f>ResultsProcessing!B84</f>
        <v>PR10.1</v>
      </c>
      <c r="E66" s="128" t="str">
        <f>IF(ResultsProcessing!D84="No","Not in scope",IF(ResultsProcessing!C84="Select…. ","Not Answered",IF(ResultsProcessing!C84&gt;=0,"Passed","Not Passed")))</f>
        <v>Not Answered</v>
      </c>
      <c r="F66" s="128" t="str">
        <f>IF(ResultsProcessing!D84="No","Not in scope",IF(ResultsProcessing!C84="Select…. ","Not Answered",IF(ResultsProcessing!C84&gt;=1,"Passed","Not Passed")))</f>
        <v>Not Answered</v>
      </c>
      <c r="G66" s="128" t="str">
        <f>IF(ResultsProcessing!D84="No","Not in scope",IF(ResultsProcessing!C84="Select…. ","Not Answered",IF(ResultsProcessing!C84&gt;=2,"Passed","Not Passed")))</f>
        <v>Not Answered</v>
      </c>
      <c r="H66" s="128" t="str">
        <f>IF(ResultsProcessing!D84="No","Not in scope",IF(ResultsProcessing!C84="Select…. ","Not Answered",IF(ResultsProcessing!C84&gt;=3,"Passed","Not Passed")))</f>
        <v>Not Answered</v>
      </c>
      <c r="I66" s="128"/>
      <c r="J66" s="19" t="str">
        <f>IF(ResultsProcessing!E84="Select…. ","No target set",IF(ResultsProcessing!$C84="Select…. ","No result given",IF(ResultsProcessing!$C84&gt;=ResultsProcessing!$E84,"Targets met","Targets not met")))</f>
        <v>No target set</v>
      </c>
      <c r="K66" s="21"/>
      <c r="L66" s="21"/>
      <c r="M66" s="21"/>
    </row>
    <row r="67" spans="1:13" ht="18" customHeight="1" x14ac:dyDescent="0.2">
      <c r="A67" s="272"/>
      <c r="B67" s="275"/>
      <c r="C67" s="278"/>
      <c r="D67" s="126" t="str">
        <f>ResultsProcessing!B85</f>
        <v>PR10.2</v>
      </c>
      <c r="E67" s="128" t="str">
        <f>IF(ResultsProcessing!D85="No","Not in scope",IF(ResultsProcessing!C85="Select…. ","Not Answered",IF(ResultsProcessing!C85&gt;=0,"Passed","Not Passed")))</f>
        <v>Not Answered</v>
      </c>
      <c r="F67" s="128" t="str">
        <f>IF(ResultsProcessing!D85="No","Not in scope",IF(ResultsProcessing!C85="Select…. ","Not Answered",IF(ResultsProcessing!C85&gt;=1,"Passed","Not Passed")))</f>
        <v>Not Answered</v>
      </c>
      <c r="G67" s="128" t="str">
        <f>IF(ResultsProcessing!D85="No","Not in scope",IF(ResultsProcessing!C85="Select…. ","Not Answered",IF(ResultsProcessing!C85&gt;=2,"Passed","Not Passed")))</f>
        <v>Not Answered</v>
      </c>
      <c r="H67" s="128" t="str">
        <f>IF(ResultsProcessing!D85="No","Not in scope",IF(ResultsProcessing!C85="Select…. ","Not Answered",IF(ResultsProcessing!C85&gt;=3,"Passed","Not Passed")))</f>
        <v>Not Answered</v>
      </c>
      <c r="I67" s="128"/>
      <c r="J67" s="19" t="str">
        <f>IF(ResultsProcessing!E85="Select…. ","No target set",IF(ResultsProcessing!$C85="Select…. ","No result given",IF(ResultsProcessing!$C85&gt;=ResultsProcessing!$E85,"Targets met","Targets not met")))</f>
        <v>No target set</v>
      </c>
      <c r="K67" s="21"/>
      <c r="L67" s="21"/>
      <c r="M67" s="21"/>
    </row>
    <row r="68" spans="1:13" ht="18" customHeight="1" x14ac:dyDescent="0.2">
      <c r="A68" s="272"/>
      <c r="B68" s="275"/>
      <c r="C68" s="278"/>
      <c r="D68" s="126" t="str">
        <f>ResultsProcessing!B86</f>
        <v>PR10.3</v>
      </c>
      <c r="E68" s="128" t="str">
        <f>IF(ResultsProcessing!D86="No","Not in scope",IF(ResultsProcessing!C86="Select…. ","Not Answered",IF(ResultsProcessing!C86&gt;=0,"Passed","Not Passed")))</f>
        <v>Not Answered</v>
      </c>
      <c r="F68" s="128" t="str">
        <f>IF(ResultsProcessing!D86="No","Not in scope",IF(ResultsProcessing!C86="Select…. ","Not Answered",IF(ResultsProcessing!C86&gt;=1,"Passed","Not Passed")))</f>
        <v>Not Answered</v>
      </c>
      <c r="G68" s="128" t="str">
        <f>IF(ResultsProcessing!D86="No","Not in scope",IF(ResultsProcessing!C86="Select…. ","Not Answered",IF(ResultsProcessing!C86&gt;=2,"Passed","Not Passed")))</f>
        <v>Not Answered</v>
      </c>
      <c r="H68" s="128" t="str">
        <f>IF(ResultsProcessing!D86="No","Not in scope",IF(ResultsProcessing!C86="Select…. ","Not Answered",IF(ResultsProcessing!C86&gt;=3,"Passed","Not Passed")))</f>
        <v>Not Answered</v>
      </c>
      <c r="I68" s="128"/>
      <c r="J68" s="19" t="str">
        <f>IF(ResultsProcessing!E86="Select…. ","No target set",IF(ResultsProcessing!$C86="Select…. ","No result given",IF(ResultsProcessing!$C86&gt;=ResultsProcessing!$E86,"Targets met","Targets not met")))</f>
        <v>No target set</v>
      </c>
      <c r="K68" s="21"/>
      <c r="L68" s="21"/>
      <c r="M68" s="21"/>
    </row>
    <row r="69" spans="1:13" ht="18" customHeight="1" x14ac:dyDescent="0.2">
      <c r="A69" s="273"/>
      <c r="B69" s="276"/>
      <c r="C69" s="279"/>
      <c r="D69" s="126" t="str">
        <f>ResultsProcessing!B87</f>
        <v>PR10.4</v>
      </c>
      <c r="E69" s="128" t="str">
        <f>IF(ResultsProcessing!D87="No","Not in scope",IF(ResultsProcessing!C87="Select…. ","Not Answered",IF(ResultsProcessing!C87&gt;=0,"Passed","Not Passed")))</f>
        <v>Not Answered</v>
      </c>
      <c r="F69" s="128" t="str">
        <f>IF(ResultsProcessing!D87="No","Not in scope",IF(ResultsProcessing!C87="Select…. ","Not Answered",IF(ResultsProcessing!C87&gt;=1,"Passed","Not Passed")))</f>
        <v>Not Answered</v>
      </c>
      <c r="G69" s="128" t="str">
        <f>IF(ResultsProcessing!D87="No","Not in scope",IF(ResultsProcessing!C87="Select…. ","Not Answered",IF(ResultsProcessing!C87&gt;=2,"Passed","Not Passed")))</f>
        <v>Not Answered</v>
      </c>
      <c r="H69" s="128" t="str">
        <f>IF(ResultsProcessing!D87="No","Not in scope",IF(ResultsProcessing!C87="Select…. ","Not Answered",IF(ResultsProcessing!C87&gt;=3,"Passed","Not Passed")))</f>
        <v>Not Answered</v>
      </c>
      <c r="I69" s="128"/>
      <c r="J69" s="19" t="str">
        <f>IF(ResultsProcessing!E87="Select…. ","No target set",IF(ResultsProcessing!$C87="Select…. ","No result given",IF(ResultsProcessing!$C87&gt;=ResultsProcessing!$E87,"Targets met","Targets not met")))</f>
        <v>No target set</v>
      </c>
      <c r="K69" s="21"/>
      <c r="L69" s="21"/>
      <c r="M69" s="21"/>
    </row>
    <row r="70" spans="1:13" ht="18" customHeight="1" x14ac:dyDescent="0.2">
      <c r="A70" s="271" t="s">
        <v>206</v>
      </c>
      <c r="B70" s="274" t="str">
        <f>ResultsProcessing!B19</f>
        <v>Yes</v>
      </c>
      <c r="C70" s="277" t="str">
        <f>IF(ResultsProcessing!C19="Select…. ","N/A",ResultsProcessing!C19)</f>
        <v>N/A</v>
      </c>
      <c r="D70" s="126" t="str">
        <f>ResultsProcessing!B88</f>
        <v>PR11.1</v>
      </c>
      <c r="E70" s="128" t="str">
        <f>IF(ResultsProcessing!D88="No","Not in scope",IF(ResultsProcessing!C88="Select…. ","Not Answered",IF(ResultsProcessing!C88&gt;=0,"Passed","Not Passed")))</f>
        <v>Not Answered</v>
      </c>
      <c r="F70" s="128" t="str">
        <f>IF(ResultsProcessing!D88="No","Not in scope",IF(ResultsProcessing!C88="Select…. ","Not Answered",IF(ResultsProcessing!C88&gt;=1,"Passed","Not Passed")))</f>
        <v>Not Answered</v>
      </c>
      <c r="G70" s="128" t="str">
        <f>IF(ResultsProcessing!D88="No","Not in scope",IF(ResultsProcessing!C88="Select…. ","Not Answered",IF(ResultsProcessing!C88&gt;=2,"Passed","Not Passed")))</f>
        <v>Not Answered</v>
      </c>
      <c r="H70" s="128" t="str">
        <f>IF(ResultsProcessing!D88="No","Not in scope",IF(ResultsProcessing!C88="Select…. ","Not Answered",IF(ResultsProcessing!C88&gt;=3,"Passed","Not Passed")))</f>
        <v>Not Answered</v>
      </c>
      <c r="I70" s="128"/>
      <c r="J70" s="19" t="str">
        <f>IF(ResultsProcessing!E88="Select…. ","No target set",IF(ResultsProcessing!$C88="Select…. ","No result given",IF(ResultsProcessing!$C88&gt;=ResultsProcessing!$E88,"Targets met","Targets not met")))</f>
        <v>No target set</v>
      </c>
      <c r="K70" s="21"/>
      <c r="L70" s="21"/>
      <c r="M70" s="21"/>
    </row>
    <row r="71" spans="1:13" ht="18" customHeight="1" x14ac:dyDescent="0.2">
      <c r="A71" s="272"/>
      <c r="B71" s="275"/>
      <c r="C71" s="278"/>
      <c r="D71" s="126" t="str">
        <f>ResultsProcessing!B89</f>
        <v>PR11.2</v>
      </c>
      <c r="E71" s="128" t="str">
        <f>IF(ResultsProcessing!D89="No","Not in scope",IF(ResultsProcessing!C89="Select…. ","Not Answered",IF(ResultsProcessing!C89&gt;=0,"Passed","Not Passed")))</f>
        <v>Not Answered</v>
      </c>
      <c r="F71" s="128" t="str">
        <f>IF(ResultsProcessing!D89="No","Not in scope",IF(ResultsProcessing!C89="Select…. ","Not Answered",IF(ResultsProcessing!C89&gt;=1,"Passed","Not Passed")))</f>
        <v>Not Answered</v>
      </c>
      <c r="G71" s="128" t="str">
        <f>IF(ResultsProcessing!D89="No","Not in scope",IF(ResultsProcessing!C89="Select…. ","Not Answered",IF(ResultsProcessing!C89&gt;=2,"Passed","Not Passed")))</f>
        <v>Not Answered</v>
      </c>
      <c r="H71" s="128" t="str">
        <f>IF(ResultsProcessing!D89="No","Not in scope",IF(ResultsProcessing!C89="Select…. ","Not Answered",IF(ResultsProcessing!C89&gt;=3,"Passed","Not Passed")))</f>
        <v>Not Answered</v>
      </c>
      <c r="I71" s="128"/>
      <c r="J71" s="19" t="str">
        <f>IF(ResultsProcessing!E89="Select…. ","No target set",IF(ResultsProcessing!$C89="Select…. ","No result given",IF(ResultsProcessing!$C89&gt;=ResultsProcessing!$E89,"Targets met","Targets not met")))</f>
        <v>No target set</v>
      </c>
      <c r="K71" s="21"/>
      <c r="L71" s="21"/>
      <c r="M71" s="21"/>
    </row>
    <row r="72" spans="1:13" ht="18" customHeight="1" x14ac:dyDescent="0.2">
      <c r="A72" s="272"/>
      <c r="B72" s="275"/>
      <c r="C72" s="278"/>
      <c r="D72" s="126" t="str">
        <f>ResultsProcessing!B90</f>
        <v>PR11.3</v>
      </c>
      <c r="E72" s="128" t="str">
        <f>IF(ResultsProcessing!D90="No","Not in scope",IF(ResultsProcessing!C90="Select…. ","Not Answered",IF(ResultsProcessing!C90&gt;=0,"Passed","Not Passed")))</f>
        <v>Not Answered</v>
      </c>
      <c r="F72" s="128" t="str">
        <f>IF(ResultsProcessing!D90="No","Not in scope",IF(ResultsProcessing!C90="Select…. ","Not Answered",IF(ResultsProcessing!C90&gt;=1,"Passed","Not Passed")))</f>
        <v>Not Answered</v>
      </c>
      <c r="G72" s="128" t="str">
        <f>IF(ResultsProcessing!D90="No","Not in scope",IF(ResultsProcessing!C90="Select…. ","Not Answered",IF(ResultsProcessing!C90&gt;=2,"Passed","Not Passed")))</f>
        <v>Not Answered</v>
      </c>
      <c r="H72" s="128" t="str">
        <f>IF(ResultsProcessing!D90="No","Not in scope",IF(ResultsProcessing!C90="Select…. ","Not Answered",IF(ResultsProcessing!C90&gt;=3,"Passed","Not Passed")))</f>
        <v>Not Answered</v>
      </c>
      <c r="I72" s="128"/>
      <c r="J72" s="19" t="str">
        <f>IF(ResultsProcessing!E90="Select…. ","No target set",IF(ResultsProcessing!$C90="Select…. ","No result given",IF(ResultsProcessing!$C90&gt;=ResultsProcessing!$E90,"Targets met","Targets not met")))</f>
        <v>No target set</v>
      </c>
      <c r="K72" s="21"/>
      <c r="L72" s="21"/>
      <c r="M72" s="21"/>
    </row>
    <row r="73" spans="1:13" ht="18" customHeight="1" x14ac:dyDescent="0.2">
      <c r="A73" s="272"/>
      <c r="B73" s="275"/>
      <c r="C73" s="278"/>
      <c r="D73" s="126" t="str">
        <f>ResultsProcessing!B91</f>
        <v>PR11.4</v>
      </c>
      <c r="E73" s="128" t="str">
        <f>IF(ResultsProcessing!D91="No","Not in scope",IF(ResultsProcessing!C91="Select…. ","Not Answered",IF(ResultsProcessing!C91&gt;=0,"Passed","Not Passed")))</f>
        <v>Not Answered</v>
      </c>
      <c r="F73" s="128" t="str">
        <f>IF(ResultsProcessing!D91="No","Not in scope",IF(ResultsProcessing!C91="Select…. ","Not Answered",IF(ResultsProcessing!C91&gt;=1,"Passed","Not Passed")))</f>
        <v>Not Answered</v>
      </c>
      <c r="G73" s="128" t="str">
        <f>IF(ResultsProcessing!D91="No","Not in scope",IF(ResultsProcessing!C91="Select…. ","Not Answered",IF(ResultsProcessing!C91&gt;=2,"Passed","Not Passed")))</f>
        <v>Not Answered</v>
      </c>
      <c r="H73" s="128" t="str">
        <f>IF(ResultsProcessing!D91="No","Not in scope",IF(ResultsProcessing!C91="Select…. ","Not Answered",IF(ResultsProcessing!C91&gt;=3,"Passed","Not Passed")))</f>
        <v>Not Answered</v>
      </c>
      <c r="I73" s="128"/>
      <c r="J73" s="19" t="str">
        <f>IF(ResultsProcessing!E91="Select…. ","No target set",IF(ResultsProcessing!$C91="Select…. ","No result given",IF(ResultsProcessing!$C91&gt;=ResultsProcessing!$E91,"Targets met","Targets not met")))</f>
        <v>No target set</v>
      </c>
      <c r="K73" s="21"/>
      <c r="L73" s="21"/>
      <c r="M73" s="21"/>
    </row>
    <row r="74" spans="1:13" ht="18" customHeight="1" x14ac:dyDescent="0.2">
      <c r="A74" s="272"/>
      <c r="B74" s="275"/>
      <c r="C74" s="278"/>
      <c r="D74" s="126" t="str">
        <f>ResultsProcessing!B92</f>
        <v>PR11.5</v>
      </c>
      <c r="E74" s="128" t="str">
        <f>IF(ResultsProcessing!D92="No","Not in scope",IF(ResultsProcessing!C92="Select…. ","Not Answered",IF(ResultsProcessing!C92&gt;=0,"Passed","Not Passed")))</f>
        <v>Not Answered</v>
      </c>
      <c r="F74" s="128" t="str">
        <f>IF(ResultsProcessing!D92="No","Not in scope",IF(ResultsProcessing!C92="Select…. ","Not Answered",IF(ResultsProcessing!C92&gt;=1,"Passed","Not Passed")))</f>
        <v>Not Answered</v>
      </c>
      <c r="G74" s="128" t="str">
        <f>IF(ResultsProcessing!D92="No","Not in scope",IF(ResultsProcessing!C92="Select…. ","Not Answered",IF(ResultsProcessing!C92&gt;=2,"Passed","Not Passed")))</f>
        <v>Not Answered</v>
      </c>
      <c r="H74" s="128" t="str">
        <f>IF(ResultsProcessing!D92="No","Not in scope",IF(ResultsProcessing!C92="Select…. ","Not Answered",IF(ResultsProcessing!C92&gt;=3,"Passed","Not Passed")))</f>
        <v>Not Answered</v>
      </c>
      <c r="I74" s="128"/>
      <c r="J74" s="19" t="str">
        <f>IF(ResultsProcessing!E92="Select…. ","No target set",IF(ResultsProcessing!$C92="Select…. ","No result given",IF(ResultsProcessing!$C92&gt;=ResultsProcessing!$E92,"Targets met","Targets not met")))</f>
        <v>No target set</v>
      </c>
      <c r="K74" s="21"/>
      <c r="L74" s="21"/>
      <c r="M74" s="21"/>
    </row>
    <row r="75" spans="1:13" ht="18" customHeight="1" x14ac:dyDescent="0.2">
      <c r="A75" s="273"/>
      <c r="B75" s="276"/>
      <c r="C75" s="279"/>
      <c r="D75" s="126" t="str">
        <f>ResultsProcessing!B93</f>
        <v>PR11.6</v>
      </c>
      <c r="E75" s="128" t="str">
        <f>IF(ResultsProcessing!D93="No","Not in scope",IF(ResultsProcessing!C93="Select…. ","Not Answered",IF(ResultsProcessing!C93&gt;=0,"Passed","Not Passed")))</f>
        <v>Not Answered</v>
      </c>
      <c r="F75" s="128" t="str">
        <f>IF(ResultsProcessing!D93="No","Not in scope",IF(ResultsProcessing!C93="Select…. ","Not Answered",IF(ResultsProcessing!C93&gt;=1,"Passed","Not Passed")))</f>
        <v>Not Answered</v>
      </c>
      <c r="G75" s="128" t="str">
        <f>IF(ResultsProcessing!D93="No","Not in scope",IF(ResultsProcessing!C93="Select…. ","Not Answered",IF(ResultsProcessing!C93&gt;=2,"Passed","Not Passed")))</f>
        <v>Not Answered</v>
      </c>
      <c r="H75" s="128" t="str">
        <f>IF(ResultsProcessing!D93="No","Not in scope",IF(ResultsProcessing!C93="Select…. ","Not Answered",IF(ResultsProcessing!C93&gt;=3,"Passed","Not Passed")))</f>
        <v>Not Answered</v>
      </c>
      <c r="I75" s="128"/>
      <c r="J75" s="19" t="str">
        <f>IF(ResultsProcessing!E93="Select…. ","No target set",IF(ResultsProcessing!$C93="Select…. ","No result given",IF(ResultsProcessing!$C93&gt;=ResultsProcessing!$E93,"Targets met","Targets not met")))</f>
        <v>No target set</v>
      </c>
      <c r="K75" s="21"/>
      <c r="L75" s="21"/>
      <c r="M75" s="21"/>
    </row>
    <row r="76" spans="1:13" ht="18" customHeight="1" x14ac:dyDescent="0.2">
      <c r="A76" s="271" t="s">
        <v>207</v>
      </c>
      <c r="B76" s="274" t="str">
        <f>ResultsProcessing!B20</f>
        <v>Yes</v>
      </c>
      <c r="C76" s="277" t="str">
        <f>IF(ResultsProcessing!C20="Select…. ","N/A",ResultsProcessing!C20)</f>
        <v>N/A</v>
      </c>
      <c r="D76" s="126" t="str">
        <f>ResultsProcessing!B94</f>
        <v>PR12.1</v>
      </c>
      <c r="E76" s="128" t="str">
        <f>IF(ResultsProcessing!D94="No","Not in scope",IF(ResultsProcessing!C94="Select…. ","Not Answered",IF(ResultsProcessing!C94&gt;=0,"Passed","Not Passed")))</f>
        <v>Not Answered</v>
      </c>
      <c r="F76" s="128" t="str">
        <f>IF(ResultsProcessing!D94="No","Not in scope",IF(ResultsProcessing!C94="Select…. ","Not Answered",IF(ResultsProcessing!C94&gt;=1,"Passed","Not Passed")))</f>
        <v>Not Answered</v>
      </c>
      <c r="G76" s="128" t="str">
        <f>IF(ResultsProcessing!D94="No","Not in scope",IF(ResultsProcessing!C94="Select…. ","Not Answered",IF(ResultsProcessing!C94&gt;=2,"Passed","Not Passed")))</f>
        <v>Not Answered</v>
      </c>
      <c r="H76" s="128" t="str">
        <f>IF(ResultsProcessing!D94="No","Not in scope",IF(ResultsProcessing!C94="Select…. ","Not Answered",IF(ResultsProcessing!C94&gt;=3,"Passed","Not Passed")))</f>
        <v>Not Answered</v>
      </c>
      <c r="I76" s="128"/>
      <c r="J76" s="19" t="str">
        <f>IF(ResultsProcessing!E94="Select…. ","No target set",IF(ResultsProcessing!$C94="Select…. ","No result given",IF(ResultsProcessing!$C94&gt;=ResultsProcessing!$E94,"Targets met","Targets not met")))</f>
        <v>No target set</v>
      </c>
      <c r="K76" s="21"/>
      <c r="L76" s="21"/>
      <c r="M76" s="21"/>
    </row>
    <row r="77" spans="1:13" ht="18" customHeight="1" x14ac:dyDescent="0.2">
      <c r="A77" s="272"/>
      <c r="B77" s="275"/>
      <c r="C77" s="278"/>
      <c r="D77" s="126" t="str">
        <f>ResultsProcessing!B95</f>
        <v>PR12.2</v>
      </c>
      <c r="E77" s="128" t="str">
        <f>IF(ResultsProcessing!D95="No","Not in scope",IF(ResultsProcessing!C95="Select…. ","Not Answered",IF(ResultsProcessing!C95&gt;=0,"Passed","Not Passed")))</f>
        <v>Not Answered</v>
      </c>
      <c r="F77" s="128" t="str">
        <f>IF(ResultsProcessing!D95="No","Not in scope",IF(ResultsProcessing!C95="Select…. ","Not Answered",IF(ResultsProcessing!C95&gt;=1,"Passed","Not Passed")))</f>
        <v>Not Answered</v>
      </c>
      <c r="G77" s="128" t="str">
        <f>IF(ResultsProcessing!D95="No","Not in scope",IF(ResultsProcessing!C95="Select…. ","Not Answered",IF(ResultsProcessing!C95&gt;=2,"Passed","Not Passed")))</f>
        <v>Not Answered</v>
      </c>
      <c r="H77" s="128" t="str">
        <f>IF(ResultsProcessing!D95="No","Not in scope",IF(ResultsProcessing!C95="Select…. ","Not Answered",IF(ResultsProcessing!C95&gt;=3,"Passed","Not Passed")))</f>
        <v>Not Answered</v>
      </c>
      <c r="I77" s="128"/>
      <c r="J77" s="19" t="str">
        <f>IF(ResultsProcessing!E95="Select…. ","No target set",IF(ResultsProcessing!$C95="Select…. ","No result given",IF(ResultsProcessing!$C95&gt;=ResultsProcessing!$E95,"Targets met","Targets not met")))</f>
        <v>No target set</v>
      </c>
      <c r="K77" s="21"/>
      <c r="L77" s="21"/>
      <c r="M77" s="21"/>
    </row>
    <row r="78" spans="1:13" ht="18" customHeight="1" x14ac:dyDescent="0.2">
      <c r="A78" s="272"/>
      <c r="B78" s="275"/>
      <c r="C78" s="278"/>
      <c r="D78" s="126" t="str">
        <f>ResultsProcessing!B96</f>
        <v>PR12.3</v>
      </c>
      <c r="E78" s="128" t="str">
        <f>IF(ResultsProcessing!D96="No","Not in scope",IF(ResultsProcessing!C96="Select…. ","Not Answered",IF(ResultsProcessing!C96&gt;=0,"Passed","Not Passed")))</f>
        <v>Not Answered</v>
      </c>
      <c r="F78" s="128" t="str">
        <f>IF(ResultsProcessing!D96="No","Not in scope",IF(ResultsProcessing!C96="Select…. ","Not Answered",IF(ResultsProcessing!C96&gt;=1,"Passed","Not Passed")))</f>
        <v>Not Answered</v>
      </c>
      <c r="G78" s="128" t="str">
        <f>IF(ResultsProcessing!D96="No","Not in scope",IF(ResultsProcessing!C96="Select…. ","Not Answered",IF(ResultsProcessing!C96&gt;=2,"Passed","Not Passed")))</f>
        <v>Not Answered</v>
      </c>
      <c r="H78" s="128" t="str">
        <f>IF(ResultsProcessing!D96="No","Not in scope",IF(ResultsProcessing!C96="Select…. ","Not Answered",IF(ResultsProcessing!C96&gt;=3,"Passed","Not Passed")))</f>
        <v>Not Answered</v>
      </c>
      <c r="I78" s="128"/>
      <c r="J78" s="19" t="str">
        <f>IF(ResultsProcessing!E96="Select…. ","No target set",IF(ResultsProcessing!$C96="Select…. ","No result given",IF(ResultsProcessing!$C96&gt;=ResultsProcessing!$E96,"Targets met","Targets not met")))</f>
        <v>No target set</v>
      </c>
      <c r="K78" s="21"/>
      <c r="L78" s="21"/>
      <c r="M78" s="21"/>
    </row>
    <row r="79" spans="1:13" ht="18" customHeight="1" x14ac:dyDescent="0.2">
      <c r="A79" s="272"/>
      <c r="B79" s="275"/>
      <c r="C79" s="278"/>
      <c r="D79" s="126" t="str">
        <f>ResultsProcessing!B97</f>
        <v>PR12.4</v>
      </c>
      <c r="E79" s="128" t="str">
        <f>IF(ResultsProcessing!D97="No","Not in scope",IF(ResultsProcessing!C97="Select…. ","Not Answered",IF(ResultsProcessing!C97&gt;=0,"Passed","Not Passed")))</f>
        <v>Not Answered</v>
      </c>
      <c r="F79" s="128" t="str">
        <f>IF(ResultsProcessing!D97="No","Not in scope",IF(ResultsProcessing!C97="Select…. ","Not Answered",IF(ResultsProcessing!C97&gt;=1,"Passed","Not Passed")))</f>
        <v>Not Answered</v>
      </c>
      <c r="G79" s="128" t="str">
        <f>IF(ResultsProcessing!D97="No","Not in scope",IF(ResultsProcessing!C97="Select…. ","Not Answered",IF(ResultsProcessing!C97&gt;=2,"Passed","Not Passed")))</f>
        <v>Not Answered</v>
      </c>
      <c r="H79" s="128" t="str">
        <f>IF(ResultsProcessing!D97="No","Not in scope",IF(ResultsProcessing!C97="Select…. ","Not Answered",IF(ResultsProcessing!C97&gt;=3,"Passed","Not Passed")))</f>
        <v>Not Answered</v>
      </c>
      <c r="I79" s="128"/>
      <c r="J79" s="19" t="str">
        <f>IF(ResultsProcessing!E97="Select…. ","No target set",IF(ResultsProcessing!$C97="Select…. ","No result given",IF(ResultsProcessing!$C97&gt;=ResultsProcessing!$E97,"Targets met","Targets not met")))</f>
        <v>No target set</v>
      </c>
      <c r="K79" s="21"/>
      <c r="L79" s="21"/>
      <c r="M79" s="21"/>
    </row>
    <row r="80" spans="1:13" ht="18" customHeight="1" x14ac:dyDescent="0.2">
      <c r="A80" s="272"/>
      <c r="B80" s="275"/>
      <c r="C80" s="278"/>
      <c r="D80" s="126" t="str">
        <f>ResultsProcessing!B98</f>
        <v>PR12.5</v>
      </c>
      <c r="E80" s="128" t="str">
        <f>IF(ResultsProcessing!D98="No","Not in scope",IF(ResultsProcessing!C98="Select…. ","Not Answered",IF(ResultsProcessing!C98&gt;=0,"Passed","Not Passed")))</f>
        <v>Not Answered</v>
      </c>
      <c r="F80" s="128" t="str">
        <f>IF(ResultsProcessing!D98="No","Not in scope",IF(ResultsProcessing!C98="Select…. ","Not Answered",IF(ResultsProcessing!C98&gt;=1,"Passed","Not Passed")))</f>
        <v>Not Answered</v>
      </c>
      <c r="G80" s="128" t="str">
        <f>IF(ResultsProcessing!D98="No","Not in scope",IF(ResultsProcessing!C98="Select…. ","Not Answered",IF(ResultsProcessing!C98&gt;=2,"Passed","Not Passed")))</f>
        <v>Not Answered</v>
      </c>
      <c r="H80" s="128" t="str">
        <f>IF(ResultsProcessing!D98="No","Not in scope",IF(ResultsProcessing!C98="Select…. ","Not Answered",IF(ResultsProcessing!C98&gt;=3,"Passed","Not Passed")))</f>
        <v>Not Answered</v>
      </c>
      <c r="I80" s="128"/>
      <c r="J80" s="19" t="str">
        <f>IF(ResultsProcessing!E98="Select…. ","No target set",IF(ResultsProcessing!$C98="Select…. ","No result given",IF(ResultsProcessing!$C98&gt;=ResultsProcessing!$E98,"Targets met","Targets not met")))</f>
        <v>No target set</v>
      </c>
      <c r="K80" s="21"/>
      <c r="L80" s="21"/>
      <c r="M80" s="21"/>
    </row>
    <row r="81" spans="1:13" ht="18" customHeight="1" x14ac:dyDescent="0.2">
      <c r="A81" s="272"/>
      <c r="B81" s="275"/>
      <c r="C81" s="278"/>
      <c r="D81" s="126" t="str">
        <f>ResultsProcessing!B99</f>
        <v>PR12.6</v>
      </c>
      <c r="E81" s="128" t="str">
        <f>IF(ResultsProcessing!D99="No","Not in scope",IF(ResultsProcessing!C99="Select…. ","Not Answered",IF(ResultsProcessing!C99&gt;=0,"Passed","Not Passed")))</f>
        <v>Not Answered</v>
      </c>
      <c r="F81" s="128" t="str">
        <f>IF(ResultsProcessing!D99="No","Not in scope",IF(ResultsProcessing!C99="Select…. ","Not Answered",IF(ResultsProcessing!C99&gt;=1,"Passed","Not Passed")))</f>
        <v>Not Answered</v>
      </c>
      <c r="G81" s="128" t="str">
        <f>IF(ResultsProcessing!D99="No","Not in scope",IF(ResultsProcessing!C99="Select…. ","Not Answered",IF(ResultsProcessing!C99&gt;=2,"Passed","Not Passed")))</f>
        <v>Not Answered</v>
      </c>
      <c r="H81" s="128" t="str">
        <f>IF(ResultsProcessing!D99="No","Not in scope",IF(ResultsProcessing!C99="Select…. ","Not Answered",IF(ResultsProcessing!C99&gt;=3,"Passed","Not Passed")))</f>
        <v>Not Answered</v>
      </c>
      <c r="I81" s="128"/>
      <c r="J81" s="19" t="str">
        <f>IF(ResultsProcessing!E99="Select…. ","No target set",IF(ResultsProcessing!$C99="Select…. ","No result given",IF(ResultsProcessing!$C99&gt;=ResultsProcessing!$E99,"Targets met","Targets not met")))</f>
        <v>No target set</v>
      </c>
      <c r="K81" s="21"/>
      <c r="L81" s="21"/>
      <c r="M81" s="21"/>
    </row>
    <row r="82" spans="1:13" ht="18" customHeight="1" x14ac:dyDescent="0.2">
      <c r="A82" s="273"/>
      <c r="B82" s="276"/>
      <c r="C82" s="279"/>
      <c r="D82" s="126" t="str">
        <f>ResultsProcessing!B100</f>
        <v>PR12.7</v>
      </c>
      <c r="E82" s="128" t="str">
        <f>IF(ResultsProcessing!D100="No","Not in scope",IF(ResultsProcessing!C100="Select…. ","Not Answered",IF(ResultsProcessing!C100&gt;=0,"Passed","Not Passed")))</f>
        <v>Not Answered</v>
      </c>
      <c r="F82" s="128" t="str">
        <f>IF(ResultsProcessing!D100="No","Not in scope",IF(ResultsProcessing!C100="Select…. ","Not Answered",IF(ResultsProcessing!C100&gt;=1,"Passed","Not Passed")))</f>
        <v>Not Answered</v>
      </c>
      <c r="G82" s="128" t="str">
        <f>IF(ResultsProcessing!D100="No","Not in scope",IF(ResultsProcessing!C100="Select…. ","Not Answered",IF(ResultsProcessing!C100&gt;=2,"Passed","Not Passed")))</f>
        <v>Not Answered</v>
      </c>
      <c r="H82" s="128" t="str">
        <f>IF(ResultsProcessing!D100="No","Not in scope",IF(ResultsProcessing!C100="Select…. ","Not Answered",IF(ResultsProcessing!C100&gt;=3,"Passed","Not Passed")))</f>
        <v>Not Answered</v>
      </c>
      <c r="I82" s="128"/>
      <c r="J82" s="19" t="str">
        <f>IF(ResultsProcessing!E100="Select…. ","No target set",IF(ResultsProcessing!$C100="Select…. ","No result given",IF(ResultsProcessing!$C100&gt;=ResultsProcessing!$E100,"Targets met","Targets not met")))</f>
        <v>No target set</v>
      </c>
      <c r="K82" s="21"/>
      <c r="L82" s="21"/>
      <c r="M82" s="21"/>
    </row>
    <row r="83" spans="1:13" ht="18" customHeight="1" x14ac:dyDescent="0.2">
      <c r="A83" s="271" t="s">
        <v>208</v>
      </c>
      <c r="B83" s="274" t="str">
        <f>ResultsProcessing!B21</f>
        <v>Yes</v>
      </c>
      <c r="C83" s="277" t="str">
        <f>IF(ResultsProcessing!C21="Select…. ","N/A",ResultsProcessing!C21)</f>
        <v>N/A</v>
      </c>
      <c r="D83" s="126" t="str">
        <f>ResultsProcessing!B101</f>
        <v>PR13.1</v>
      </c>
      <c r="E83" s="128" t="str">
        <f>IF(ResultsProcessing!D101="No","Not in scope",IF(ResultsProcessing!C101="Select…. ","Not Answered",IF(ResultsProcessing!C101&gt;=0,"Passed","Not Passed")))</f>
        <v>Not Answered</v>
      </c>
      <c r="F83" s="128" t="str">
        <f>IF(ResultsProcessing!D101="No","Not in scope",IF(ResultsProcessing!C101="Select…. ","Not Answered",IF(ResultsProcessing!C101&gt;=1,"Passed","Not Passed")))</f>
        <v>Not Answered</v>
      </c>
      <c r="G83" s="128" t="str">
        <f>IF(ResultsProcessing!D101="No","Not in scope",IF(ResultsProcessing!C101="Select…. ","Not Answered",IF(ResultsProcessing!C101&gt;=2,"Passed","Not Passed")))</f>
        <v>Not Answered</v>
      </c>
      <c r="H83" s="128" t="str">
        <f>IF(ResultsProcessing!D101="No","Not in scope",IF(ResultsProcessing!C101="Select…. ","Not Answered",IF(ResultsProcessing!C101&gt;=3,"Passed","Not Passed")))</f>
        <v>Not Answered</v>
      </c>
      <c r="I83" s="128"/>
      <c r="J83" s="19" t="str">
        <f>IF(ResultsProcessing!E101="Select…. ","No target set",IF(ResultsProcessing!$C101="Select…. ","No result given",IF(ResultsProcessing!$C101&gt;=ResultsProcessing!$E101,"Targets met","Targets not met")))</f>
        <v>No target set</v>
      </c>
      <c r="K83" s="21"/>
      <c r="L83" s="21"/>
      <c r="M83" s="21"/>
    </row>
    <row r="84" spans="1:13" ht="18" customHeight="1" x14ac:dyDescent="0.2">
      <c r="A84" s="272"/>
      <c r="B84" s="275"/>
      <c r="C84" s="278"/>
      <c r="D84" s="126" t="str">
        <f>ResultsProcessing!B102</f>
        <v>PR13.2</v>
      </c>
      <c r="E84" s="128" t="str">
        <f>IF(ResultsProcessing!D102="No","Not in scope",IF(ResultsProcessing!C102="Select…. ","Not Answered",IF(ResultsProcessing!C102&gt;=0,"Passed","Not Passed")))</f>
        <v>Not Answered</v>
      </c>
      <c r="F84" s="128" t="str">
        <f>IF(ResultsProcessing!D102="No","Not in scope",IF(ResultsProcessing!C102="Select…. ","Not Answered",IF(ResultsProcessing!C102&gt;=1,"Passed","Not Passed")))</f>
        <v>Not Answered</v>
      </c>
      <c r="G84" s="128" t="str">
        <f>IF(ResultsProcessing!D102="No","Not in scope",IF(ResultsProcessing!C102="Select…. ","Not Answered",IF(ResultsProcessing!C102&gt;=2,"Passed","Not Passed")))</f>
        <v>Not Answered</v>
      </c>
      <c r="H84" s="128" t="str">
        <f>IF(ResultsProcessing!D102="No","Not in scope",IF(ResultsProcessing!C102="Select…. ","Not Answered",IF(ResultsProcessing!C102&gt;=3,"Passed","Not Passed")))</f>
        <v>Not Answered</v>
      </c>
      <c r="I84" s="128"/>
      <c r="J84" s="19" t="str">
        <f>IF(ResultsProcessing!E102="Select…. ","No target set",IF(ResultsProcessing!$C102="Select…. ","No result given",IF(ResultsProcessing!$C102&gt;=ResultsProcessing!$E102,"Targets met","Targets not met")))</f>
        <v>No target set</v>
      </c>
      <c r="K84" s="21"/>
      <c r="L84" s="21"/>
      <c r="M84" s="21"/>
    </row>
    <row r="85" spans="1:13" ht="18" customHeight="1" x14ac:dyDescent="0.2">
      <c r="A85" s="272"/>
      <c r="B85" s="275"/>
      <c r="C85" s="278"/>
      <c r="D85" s="126" t="str">
        <f>ResultsProcessing!B103</f>
        <v>PR13.3</v>
      </c>
      <c r="E85" s="128" t="str">
        <f>IF(ResultsProcessing!D103="No","Not in scope",IF(ResultsProcessing!C103="Select…. ","Not Answered",IF(ResultsProcessing!C103&gt;=0,"Passed","Not Passed")))</f>
        <v>Not Answered</v>
      </c>
      <c r="F85" s="128" t="str">
        <f>IF(ResultsProcessing!D103="No","Not in scope",IF(ResultsProcessing!C103="Select…. ","Not Answered",IF(ResultsProcessing!C103&gt;=1,"Passed","Not Passed")))</f>
        <v>Not Answered</v>
      </c>
      <c r="G85" s="128" t="str">
        <f>IF(ResultsProcessing!D103="No","Not in scope",IF(ResultsProcessing!C103="Select…. ","Not Answered",IF(ResultsProcessing!C103&gt;=2,"Passed","Not Passed")))</f>
        <v>Not Answered</v>
      </c>
      <c r="H85" s="128" t="str">
        <f>IF(ResultsProcessing!D103="No","Not in scope",IF(ResultsProcessing!C103="Select…. ","Not Answered",IF(ResultsProcessing!C103&gt;=3,"Passed","Not Passed")))</f>
        <v>Not Answered</v>
      </c>
      <c r="I85" s="128"/>
      <c r="J85" s="19" t="str">
        <f>IF(ResultsProcessing!E103="Select…. ","No target set",IF(ResultsProcessing!$C103="Select…. ","No result given",IF(ResultsProcessing!$C103&gt;=ResultsProcessing!$E103,"Targets met","Targets not met")))</f>
        <v>No target set</v>
      </c>
      <c r="K85" s="21"/>
      <c r="L85" s="21"/>
      <c r="M85" s="21"/>
    </row>
    <row r="86" spans="1:13" ht="18.75" customHeight="1" x14ac:dyDescent="0.2">
      <c r="A86" s="272"/>
      <c r="B86" s="275"/>
      <c r="C86" s="278"/>
      <c r="D86" s="126" t="str">
        <f>ResultsProcessing!B104</f>
        <v>PR13.4</v>
      </c>
      <c r="E86" s="128" t="str">
        <f>IF(ResultsProcessing!D104="No","Not in scope",IF(ResultsProcessing!C104="Select…. ","Not Answered",IF(ResultsProcessing!C104&gt;=0,"Passed","Not Passed")))</f>
        <v>Not Answered</v>
      </c>
      <c r="F86" s="128" t="str">
        <f>IF(ResultsProcessing!D104="No","Not in scope",IF(ResultsProcessing!C104="Select…. ","Not Answered",IF(ResultsProcessing!C104&gt;=1,"Passed","Not Passed")))</f>
        <v>Not Answered</v>
      </c>
      <c r="G86" s="128" t="str">
        <f>IF(ResultsProcessing!D104="No","Not in scope",IF(ResultsProcessing!C104="Select…. ","Not Answered",IF(ResultsProcessing!C104&gt;=2,"Passed","Not Passed")))</f>
        <v>Not Answered</v>
      </c>
      <c r="H86" s="128" t="str">
        <f>IF(ResultsProcessing!D104="No","Not in scope",IF(ResultsProcessing!C104="Select…. ","Not Answered",IF(ResultsProcessing!C104&gt;=3,"Passed","Not Passed")))</f>
        <v>Not Answered</v>
      </c>
      <c r="I86" s="128"/>
      <c r="J86" s="19" t="str">
        <f>IF(ResultsProcessing!E104="Select…. ","No target set",IF(ResultsProcessing!$C104="Select…. ","No result given",IF(ResultsProcessing!$C104&gt;=ResultsProcessing!$E104,"Targets met","Targets not met")))</f>
        <v>No target set</v>
      </c>
      <c r="K86" s="21"/>
      <c r="L86" s="21"/>
      <c r="M86" s="21"/>
    </row>
    <row r="87" spans="1:13" x14ac:dyDescent="0.2">
      <c r="A87" s="272"/>
      <c r="B87" s="275"/>
      <c r="C87" s="278"/>
      <c r="D87" s="126" t="str">
        <f>ResultsProcessing!B105</f>
        <v>PR13.5</v>
      </c>
      <c r="E87" s="128" t="str">
        <f>IF(ResultsProcessing!D105="No","Not in scope",IF(ResultsProcessing!C105="Select…. ","Not Answered",IF(ResultsProcessing!C105&gt;=0,"Passed","Not Passed")))</f>
        <v>Not Answered</v>
      </c>
      <c r="F87" s="128" t="str">
        <f>IF(ResultsProcessing!D105="No","Not in scope",IF(ResultsProcessing!C105="Select…. ","Not Answered",IF(ResultsProcessing!C105&gt;=1,"Passed","Not Passed")))</f>
        <v>Not Answered</v>
      </c>
      <c r="G87" s="128" t="str">
        <f>IF(ResultsProcessing!D105="No","Not in scope",IF(ResultsProcessing!C105="Select…. ","Not Answered",IF(ResultsProcessing!C105&gt;=2,"Passed","Not Passed")))</f>
        <v>Not Answered</v>
      </c>
      <c r="H87" s="128" t="str">
        <f>IF(ResultsProcessing!D105="No","Not in scope",IF(ResultsProcessing!C105="Select…. ","Not Answered",IF(ResultsProcessing!C105&gt;=3,"Passed","Not Passed")))</f>
        <v>Not Answered</v>
      </c>
      <c r="I87" s="128"/>
      <c r="J87" s="19" t="str">
        <f>IF(ResultsProcessing!E105="Select…. ","No target set",IF(ResultsProcessing!$C105="Select…. ","No result given",IF(ResultsProcessing!$C105&gt;=ResultsProcessing!$E105,"Targets met","Targets not met")))</f>
        <v>No target set</v>
      </c>
      <c r="K87" s="21"/>
      <c r="L87" s="21"/>
      <c r="M87" s="21"/>
    </row>
    <row r="88" spans="1:13" ht="18.75" customHeight="1" x14ac:dyDescent="0.2">
      <c r="A88" s="273"/>
      <c r="B88" s="276"/>
      <c r="C88" s="279"/>
      <c r="D88" s="126" t="str">
        <f>ResultsProcessing!B106</f>
        <v>PR13.6</v>
      </c>
      <c r="E88" s="128" t="str">
        <f>IF(ResultsProcessing!D106="No","Not in scope",IF(ResultsProcessing!C106="Select…. ","Not Answered",IF(ResultsProcessing!C106&gt;=0,"Passed","Not Passed")))</f>
        <v>Not Answered</v>
      </c>
      <c r="F88" s="128" t="str">
        <f>IF(ResultsProcessing!D106="No","Not in scope",IF(ResultsProcessing!C106="Select…. ","Not Answered",IF(ResultsProcessing!C106&gt;=1,"Passed","Not Passed")))</f>
        <v>Not Answered</v>
      </c>
      <c r="G88" s="128" t="str">
        <f>IF(ResultsProcessing!D106="No","Not in scope",IF(ResultsProcessing!C106="Select…. ","Not Answered",IF(ResultsProcessing!C106&gt;=2,"Passed","Not Passed")))</f>
        <v>Not Answered</v>
      </c>
      <c r="H88" s="128" t="str">
        <f>IF(ResultsProcessing!D106="No","Not in scope",IF(ResultsProcessing!C106="Select…. ","Not Answered",IF(ResultsProcessing!C106&gt;=3,"Passed","Not Passed")))</f>
        <v>Not Answered</v>
      </c>
      <c r="I88" s="128"/>
      <c r="J88" s="19" t="str">
        <f>IF(ResultsProcessing!E106="Select…. ","No target set",IF(ResultsProcessing!$C106="Select…. ","No result given",IF(ResultsProcessing!$C106&gt;=ResultsProcessing!$E106,"Targets met","Targets not met")))</f>
        <v>No target set</v>
      </c>
      <c r="K88" s="21"/>
      <c r="L88" s="21"/>
      <c r="M88" s="21"/>
    </row>
    <row r="89" spans="1:13" ht="18.75" customHeight="1" x14ac:dyDescent="0.2">
      <c r="A89" s="271" t="s">
        <v>209</v>
      </c>
      <c r="B89" s="274" t="str">
        <f>ResultsProcessing!B22</f>
        <v>Yes</v>
      </c>
      <c r="C89" s="277" t="str">
        <f>IF(ResultsProcessing!C22="Select…. ","N/A",ResultsProcessing!C22)</f>
        <v>N/A</v>
      </c>
      <c r="D89" s="126" t="str">
        <f>ResultsProcessing!B107</f>
        <v>PR14.1</v>
      </c>
      <c r="E89" s="131" t="str">
        <f>IF(ResultsProcessing!D107="No","Not in scope",IF(ResultsProcessing!C107="Select…. ","Not Answered",IF(ResultsProcessing!C107&gt;=0,"Passed","Not Passed")))</f>
        <v>Not Answered</v>
      </c>
      <c r="F89" s="131" t="str">
        <f>IF(ResultsProcessing!D107="No","Not in scope",IF(ResultsProcessing!C107="Select…. ","Not Answered",IF(ResultsProcessing!C107&gt;=1,"Passed","Not Passed")))</f>
        <v>Not Answered</v>
      </c>
      <c r="G89" s="131" t="str">
        <f>IF(ResultsProcessing!D107="No","Not in scope",IF(ResultsProcessing!C107="Select…. ","Not Answered",IF(ResultsProcessing!C107&gt;=2,"Passed","Not Passed")))</f>
        <v>Not Answered</v>
      </c>
      <c r="H89" s="131" t="str">
        <f>IF(ResultsProcessing!D107="No","Not in scope",IF(ResultsProcessing!C107="Select…. ","Not Answered",IF(ResultsProcessing!C107&gt;=3,"Passed","Not Passed")))</f>
        <v>Not Answered</v>
      </c>
      <c r="I89" s="128"/>
      <c r="J89" s="19" t="str">
        <f>IF(ResultsProcessing!E107="Select…. ","No target set",IF(ResultsProcessing!$C107="Select…. ","No result given",IF(ResultsProcessing!$C107&gt;=ResultsProcessing!$E107,"Targets met","Targets not met")))</f>
        <v>No target set</v>
      </c>
      <c r="K89" s="21"/>
      <c r="L89" s="21"/>
      <c r="M89" s="21"/>
    </row>
    <row r="90" spans="1:13" x14ac:dyDescent="0.2">
      <c r="A90" s="280"/>
      <c r="B90" s="281"/>
      <c r="C90" s="282"/>
      <c r="D90" s="132" t="str">
        <f>ResultsProcessing!B108</f>
        <v>PR14.2</v>
      </c>
      <c r="E90" s="133" t="str">
        <f>IF(ResultsProcessing!D108="No","Not in scope",IF(ResultsProcessing!C108="Select…. ","Not Answered",IF(ResultsProcessing!C108&gt;=0,"Passed","Not Passed")))</f>
        <v>Not Answered</v>
      </c>
      <c r="F90" s="133" t="str">
        <f>IF(ResultsProcessing!D108="No","Not in scope",IF(ResultsProcessing!C108="Select…. ","Not Answered",IF(ResultsProcessing!C108&gt;=1,"Passed","Not Passed")))</f>
        <v>Not Answered</v>
      </c>
      <c r="G90" s="133" t="str">
        <f>IF(ResultsProcessing!D108="No","Not in scope",IF(ResultsProcessing!C108="Select…. ","Not Answered",IF(ResultsProcessing!C108&gt;=2,"Passed","Not Passed")))</f>
        <v>Not Answered</v>
      </c>
      <c r="H90" s="133" t="str">
        <f>IF(ResultsProcessing!D108="No","Not in scope",IF(ResultsProcessing!C108="Select…. ","Not Answered",IF(ResultsProcessing!C108&gt;=3,"Passed","Not Passed")))</f>
        <v>Not Answered</v>
      </c>
      <c r="I90" s="128"/>
      <c r="J90" s="19" t="str">
        <f>IF(ResultsProcessing!E108="Select…. ","No target set",IF(ResultsProcessing!$C108="Select…. ","No result given",IF(ResultsProcessing!$C108&gt;=ResultsProcessing!$E108,"Targets met","Targets not met")))</f>
        <v>No target set</v>
      </c>
      <c r="K90" s="21"/>
      <c r="L90" s="21"/>
      <c r="M90" s="21"/>
    </row>
    <row r="91" spans="1:13" x14ac:dyDescent="0.2">
      <c r="A91" s="134"/>
      <c r="B91" s="135"/>
      <c r="C91" s="135"/>
      <c r="D91" s="16"/>
    </row>
    <row r="92" spans="1:13" x14ac:dyDescent="0.2">
      <c r="D92" s="16"/>
    </row>
    <row r="93" spans="1:13" x14ac:dyDescent="0.2">
      <c r="D93" s="16"/>
    </row>
    <row r="94" spans="1:13" x14ac:dyDescent="0.2">
      <c r="D94" s="16"/>
    </row>
    <row r="95" spans="1:13" x14ac:dyDescent="0.2">
      <c r="D95" s="16"/>
    </row>
    <row r="96" spans="1:13" x14ac:dyDescent="0.2">
      <c r="D96" s="16"/>
    </row>
    <row r="97" spans="4:4" x14ac:dyDescent="0.2">
      <c r="D97" s="16"/>
    </row>
  </sheetData>
  <sheetProtection password="C46A" sheet="1" objects="1" scenarios="1"/>
  <mergeCells count="64">
    <mergeCell ref="A83:A88"/>
    <mergeCell ref="B83:B88"/>
    <mergeCell ref="C83:C88"/>
    <mergeCell ref="A89:A90"/>
    <mergeCell ref="B89:B90"/>
    <mergeCell ref="C89:C90"/>
    <mergeCell ref="A70:A75"/>
    <mergeCell ref="B70:B75"/>
    <mergeCell ref="C70:C75"/>
    <mergeCell ref="A76:A82"/>
    <mergeCell ref="B76:B82"/>
    <mergeCell ref="C76:C82"/>
    <mergeCell ref="A66:A69"/>
    <mergeCell ref="B66:B69"/>
    <mergeCell ref="C66:C69"/>
    <mergeCell ref="A44:A48"/>
    <mergeCell ref="B44:B48"/>
    <mergeCell ref="C44:C48"/>
    <mergeCell ref="A49:A54"/>
    <mergeCell ref="B49:B54"/>
    <mergeCell ref="C49:C54"/>
    <mergeCell ref="A55:A58"/>
    <mergeCell ref="B55:B58"/>
    <mergeCell ref="C55:C58"/>
    <mergeCell ref="A59:A65"/>
    <mergeCell ref="B59:B65"/>
    <mergeCell ref="C59:C65"/>
    <mergeCell ref="A40:A43"/>
    <mergeCell ref="B40:B43"/>
    <mergeCell ref="C40:C43"/>
    <mergeCell ref="C20:C21"/>
    <mergeCell ref="B22:B25"/>
    <mergeCell ref="C22:C25"/>
    <mergeCell ref="A26:A32"/>
    <mergeCell ref="B26:B32"/>
    <mergeCell ref="C26:C32"/>
    <mergeCell ref="A33:A35"/>
    <mergeCell ref="A22:A25"/>
    <mergeCell ref="B33:B35"/>
    <mergeCell ref="C33:C35"/>
    <mergeCell ref="A36:A39"/>
    <mergeCell ref="B36:B39"/>
    <mergeCell ref="C36:C39"/>
    <mergeCell ref="B20:B21"/>
    <mergeCell ref="A20:A21"/>
    <mergeCell ref="C13:C15"/>
    <mergeCell ref="A16:A17"/>
    <mergeCell ref="B16:B17"/>
    <mergeCell ref="C16:C17"/>
    <mergeCell ref="A18:A19"/>
    <mergeCell ref="B18:B19"/>
    <mergeCell ref="C18:C19"/>
    <mergeCell ref="A6:A7"/>
    <mergeCell ref="A8:A11"/>
    <mergeCell ref="B8:B11"/>
    <mergeCell ref="A13:A15"/>
    <mergeCell ref="B13:B15"/>
    <mergeCell ref="C8:C11"/>
    <mergeCell ref="B6:B7"/>
    <mergeCell ref="C6:C7"/>
    <mergeCell ref="C1:G1"/>
    <mergeCell ref="C2:G2"/>
    <mergeCell ref="B4:C4"/>
    <mergeCell ref="E4:H4"/>
  </mergeCells>
  <phoneticPr fontId="35" type="noConversion"/>
  <conditionalFormatting sqref="A6:A7">
    <cfRule type="expression" dxfId="17" priority="15">
      <formula>$B6="No"</formula>
    </cfRule>
  </conditionalFormatting>
  <conditionalFormatting sqref="E6:I90">
    <cfRule type="expression" dxfId="16" priority="12">
      <formula>E6="Not in scope"</formula>
    </cfRule>
  </conditionalFormatting>
  <conditionalFormatting sqref="J6:J90">
    <cfRule type="expression" dxfId="15" priority="1">
      <formula>$J6="No result given"</formula>
    </cfRule>
    <cfRule type="expression" dxfId="14" priority="2">
      <formula>$J6="No target set"</formula>
    </cfRule>
    <cfRule type="expression" dxfId="13" priority="3">
      <formula>$J6="Targets not met"</formula>
    </cfRule>
    <cfRule type="expression" dxfId="12" priority="4">
      <formula>$J6="Targets met"</formula>
    </cfRule>
  </conditionalFormatting>
  <pageMargins left="0.75000000000000011" right="0.75000000000000011" top="1" bottom="1" header="0.5" footer="0.5"/>
  <pageSetup paperSize="8" scale="50" orientation="portrait" horizontalDpi="4294967292" verticalDpi="4294967292" r:id="rId1"/>
  <colBreaks count="1" manualBreakCount="1">
    <brk id="13"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6" id="{5BBEF256-9231-424E-9DF6-3EC081743B71}">
            <xm:f>AND(E6="Not passed",ResultsProcessing!F24="No")</xm:f>
            <x14:dxf>
              <font>
                <color theme="5" tint="0.59996337778862885"/>
              </font>
              <fill>
                <patternFill>
                  <bgColor theme="8" tint="0.79998168889431442"/>
                </patternFill>
              </fill>
            </x14:dxf>
          </x14:cfRule>
          <xm:sqref>E6:I90</xm:sqref>
        </x14:conditionalFormatting>
        <x14:conditionalFormatting xmlns:xm="http://schemas.microsoft.com/office/excel/2006/main">
          <x14:cfRule type="expression" priority="7" id="{2CCAFB42-8D40-4DDA-9BAF-36550D9C8F21}">
            <xm:f>AND(E6="Not Passed",OR(ResultsProcessing!F24="Yes",ResultsProcessing!F24="No target set"))</xm:f>
            <x14:dxf>
              <font>
                <color rgb="FFC00000"/>
              </font>
              <fill>
                <patternFill>
                  <bgColor rgb="FFFF9797"/>
                </patternFill>
              </fill>
            </x14:dxf>
          </x14:cfRule>
          <x14:cfRule type="expression" priority="8" id="{E2CA1182-52CC-4496-97ED-0FF991CD5237}">
            <xm:f>AND(E6="Passed",ResultsProcessing!F24="No")</xm:f>
            <x14:dxf>
              <font>
                <color theme="4" tint="-0.24994659260841701"/>
              </font>
              <fill>
                <patternFill>
                  <bgColor theme="8" tint="0.59996337778862885"/>
                </patternFill>
              </fill>
            </x14:dxf>
          </x14:cfRule>
          <xm:sqref>E6:I90</xm:sqref>
        </x14:conditionalFormatting>
        <x14:conditionalFormatting xmlns:xm="http://schemas.microsoft.com/office/excel/2006/main">
          <x14:cfRule type="expression" priority="9" id="{B71B5B15-B3E7-47BE-BD7C-77D4FC05CC2B}">
            <xm:f>AND(E6="Passed",ResultsProcessing!$D24="Yes",OR(ResultsProcessing!F24="Yes",ResultsProcessing!F24="No target set"))</xm:f>
            <x14:dxf>
              <font>
                <b/>
                <i val="0"/>
                <color rgb="FF007434"/>
              </font>
              <fill>
                <patternFill patternType="solid">
                  <bgColor rgb="FF8FFFA4"/>
                </patternFill>
              </fill>
            </x14:dxf>
          </x14:cfRule>
          <x14:cfRule type="expression" priority="13" id="{8DC9381A-EB6F-4F62-BA10-67F4F94101B0}">
            <xm:f>AND(E6="Not Answered",ResultsProcessing!$D24="Yes")</xm:f>
            <x14:dxf>
              <font>
                <color theme="9" tint="-0.499984740745262"/>
              </font>
              <fill>
                <patternFill>
                  <bgColor rgb="FFFBF3B5"/>
                </patternFill>
              </fill>
            </x14:dxf>
          </x14:cfRule>
          <xm:sqref>E6:I90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8"/>
  <sheetViews>
    <sheetView topLeftCell="A19" workbookViewId="0">
      <selection activeCell="F24" sqref="F24"/>
    </sheetView>
  </sheetViews>
  <sheetFormatPr baseColWidth="10" defaultColWidth="8.83203125" defaultRowHeight="16" x14ac:dyDescent="0.2"/>
  <cols>
    <col min="1" max="1" width="10.83203125" customWidth="1"/>
    <col min="2" max="2" width="8.83203125" customWidth="1"/>
    <col min="3" max="3" width="15.83203125" bestFit="1" customWidth="1"/>
    <col min="4" max="4" width="11" style="109" customWidth="1"/>
    <col min="5" max="5" width="8.83203125" customWidth="1"/>
    <col min="6" max="6" width="13.83203125" customWidth="1"/>
    <col min="7" max="7" width="11.33203125" customWidth="1"/>
    <col min="8" max="8" width="10.83203125" customWidth="1"/>
    <col min="9" max="9" width="12.1640625" customWidth="1"/>
    <col min="10" max="10" width="6.83203125" customWidth="1"/>
    <col min="11" max="11" width="7.5" customWidth="1"/>
    <col min="12" max="12" width="16.1640625" customWidth="1"/>
  </cols>
  <sheetData>
    <row r="1" spans="1:3" x14ac:dyDescent="0.2">
      <c r="A1" s="3" t="s">
        <v>150</v>
      </c>
      <c r="B1" s="1" t="s">
        <v>130</v>
      </c>
      <c r="C1" t="s">
        <v>173</v>
      </c>
    </row>
    <row r="2" spans="1:3" x14ac:dyDescent="0.2">
      <c r="A2" t="str">
        <f>'2. Alcance y metas de procesos'!B9:B9</f>
        <v>GR1: Compromiso y Responsabilidad de la Alta Gerencia</v>
      </c>
      <c r="B2" s="1" t="str">
        <f>'2. Alcance y metas de procesos'!C9:C9</f>
        <v>Yes</v>
      </c>
      <c r="C2" t="str">
        <f>'2. Alcance y metas de procesos'!D9:D9</f>
        <v xml:space="preserve">Select…. </v>
      </c>
    </row>
    <row r="3" spans="1:3" x14ac:dyDescent="0.2">
      <c r="A3" t="str">
        <f>'2. Alcance y metas de procesos'!B10:B10</f>
        <v>GR2: Documentación</v>
      </c>
      <c r="B3" s="1" t="str">
        <f>'2. Alcance y metas de procesos'!C10:C10</f>
        <v>Yes</v>
      </c>
      <c r="C3" t="str">
        <f>'2. Alcance y metas de procesos'!D10:D10</f>
        <v xml:space="preserve">Select…. </v>
      </c>
    </row>
    <row r="4" spans="1:3" x14ac:dyDescent="0.2">
      <c r="A4" t="str">
        <f>'2. Alcance y metas de procesos'!B11:B11</f>
        <v>GR3: Definición del Alcance de la Gestión de Servicios</v>
      </c>
      <c r="B4" s="1" t="str">
        <f>'2. Alcance y metas de procesos'!C11:C11</f>
        <v>Yes</v>
      </c>
      <c r="C4" t="str">
        <f>'2. Alcance y metas de procesos'!D11:D11</f>
        <v xml:space="preserve">Select…. </v>
      </c>
    </row>
    <row r="5" spans="1:3" x14ac:dyDescent="0.2">
      <c r="A5" t="str">
        <f>'2. Alcance y metas de procesos'!B12:B12</f>
        <v>GR4: Planeación de la Gestión de Servicios (PLANEAR)</v>
      </c>
      <c r="B5" s="1" t="str">
        <f>'2. Alcance y metas de procesos'!C12:C12</f>
        <v>Yes</v>
      </c>
      <c r="C5" t="str">
        <f>'2. Alcance y metas de procesos'!D12:D12</f>
        <v xml:space="preserve">Select…. </v>
      </c>
    </row>
    <row r="6" spans="1:3" x14ac:dyDescent="0.2">
      <c r="A6" t="str">
        <f>'2. Alcance y metas de procesos'!B13:B13</f>
        <v>GR5: Implementación de la Gestión de Servicios (HACER)</v>
      </c>
      <c r="B6" s="1" t="str">
        <f>'2. Alcance y metas de procesos'!C13:C13</f>
        <v>Yes</v>
      </c>
      <c r="C6" t="str">
        <f>'2. Alcance y metas de procesos'!D13:D13</f>
        <v xml:space="preserve">Select…. </v>
      </c>
    </row>
    <row r="7" spans="1:3" x14ac:dyDescent="0.2">
      <c r="A7" t="str">
        <f>'2. Alcance y metas de procesos'!B14:B14</f>
        <v>GR6: Monitoreo y Revisión de la Gestión de Servicios (CHEQUEAR)</v>
      </c>
      <c r="B7" s="1" t="str">
        <f>'2. Alcance y metas de procesos'!C14:C14</f>
        <v>Yes</v>
      </c>
      <c r="C7" t="str">
        <f>'2. Alcance y metas de procesos'!D14:D14</f>
        <v xml:space="preserve">Select…. </v>
      </c>
    </row>
    <row r="8" spans="1:3" x14ac:dyDescent="0.2">
      <c r="A8" t="str">
        <f>'2. Alcance y metas de procesos'!B15:B15</f>
        <v>GR7: Mejora Continua de la Gestión de Servicios (ACTUAR)</v>
      </c>
      <c r="B8" s="1" t="str">
        <f>'2. Alcance y metas de procesos'!C15:C15</f>
        <v>Yes</v>
      </c>
      <c r="C8" t="str">
        <f>'2. Alcance y metas de procesos'!D15:D15</f>
        <v xml:space="preserve">Select…. </v>
      </c>
    </row>
    <row r="9" spans="1:3" x14ac:dyDescent="0.2">
      <c r="A9" t="str">
        <f>'2. Alcance y metas de procesos'!B17:B17</f>
        <v>PR1: Gestión del Portafolio de Servicios</v>
      </c>
      <c r="B9" s="1" t="str">
        <f>'2. Alcance y metas de procesos'!C17:C17</f>
        <v>Yes</v>
      </c>
      <c r="C9" t="str">
        <f>'2. Alcance y metas de procesos'!D17:D17</f>
        <v xml:space="preserve">Select…. </v>
      </c>
    </row>
    <row r="10" spans="1:3" x14ac:dyDescent="0.2">
      <c r="A10" t="str">
        <f>'2. Alcance y metas de procesos'!B18:B18</f>
        <v>PR2: Gestión de Niveles de Servicio</v>
      </c>
      <c r="B10" s="1" t="str">
        <f>'2. Alcance y metas de procesos'!C18:C18</f>
        <v>Yes</v>
      </c>
      <c r="C10" t="str">
        <f>'2. Alcance y metas de procesos'!D18:D18</f>
        <v xml:space="preserve">Select…. </v>
      </c>
    </row>
    <row r="11" spans="1:3" x14ac:dyDescent="0.2">
      <c r="A11" t="str">
        <f>'2. Alcance y metas de procesos'!B19:B19</f>
        <v>PR3: Gestión de Reportes de Servicio</v>
      </c>
      <c r="B11" s="1" t="str">
        <f>'2. Alcance y metas de procesos'!C19:C19</f>
        <v>Yes</v>
      </c>
      <c r="C11" t="str">
        <f>'2. Alcance y metas de procesos'!D19:D19</f>
        <v xml:space="preserve">Select…. </v>
      </c>
    </row>
    <row r="12" spans="1:3" x14ac:dyDescent="0.2">
      <c r="A12" t="str">
        <f>'2. Alcance y metas de procesos'!B20:B20</f>
        <v>PR4: Gestión de la Disponibilidad y la Continuidad del Servicio</v>
      </c>
      <c r="B12" s="1" t="str">
        <f>'2. Alcance y metas de procesos'!C20:C20</f>
        <v>Yes</v>
      </c>
      <c r="C12" t="str">
        <f>'2. Alcance y metas de procesos'!D20:D20</f>
        <v xml:space="preserve">Select…. </v>
      </c>
    </row>
    <row r="13" spans="1:3" x14ac:dyDescent="0.2">
      <c r="A13" t="str">
        <f>'2. Alcance y metas de procesos'!B21:B21</f>
        <v>PR5: Gestión de la Capacidad</v>
      </c>
      <c r="B13" s="1" t="str">
        <f>'2. Alcance y metas de procesos'!C21:C21</f>
        <v>Yes</v>
      </c>
      <c r="C13" t="str">
        <f>'2. Alcance y metas de procesos'!D21:D21</f>
        <v xml:space="preserve">Select…. </v>
      </c>
    </row>
    <row r="14" spans="1:3" x14ac:dyDescent="0.2">
      <c r="A14" t="str">
        <f>'2. Alcance y metas de procesos'!B22:B22</f>
        <v>PR6: Gestión de la Seguridad de la Información</v>
      </c>
      <c r="B14" s="1" t="str">
        <f>'2. Alcance y metas de procesos'!C22:C22</f>
        <v>Yes</v>
      </c>
      <c r="C14" t="str">
        <f>'2. Alcance y metas de procesos'!D22:D22</f>
        <v xml:space="preserve">Select…. </v>
      </c>
    </row>
    <row r="15" spans="1:3" x14ac:dyDescent="0.2">
      <c r="A15" t="str">
        <f>'2. Alcance y metas de procesos'!B23:B23</f>
        <v>PR7: Gestión de la Relación con el Cliente</v>
      </c>
      <c r="B15" s="1" t="str">
        <f>'2. Alcance y metas de procesos'!C23:C23</f>
        <v>Yes</v>
      </c>
      <c r="C15" t="str">
        <f>'2. Alcance y metas de procesos'!D23:D23</f>
        <v xml:space="preserve">Select…. </v>
      </c>
    </row>
    <row r="16" spans="1:3" x14ac:dyDescent="0.2">
      <c r="A16" t="str">
        <f>'2. Alcance y metas de procesos'!B24:B24</f>
        <v>PR8: Gestión de la Relación con el Proveedor Externo</v>
      </c>
      <c r="B16" s="1" t="str">
        <f>'2. Alcance y metas de procesos'!C24:C24</f>
        <v>Yes</v>
      </c>
      <c r="C16" t="str">
        <f>'2. Alcance y metas de procesos'!D24:D24</f>
        <v xml:space="preserve">Select…. </v>
      </c>
    </row>
    <row r="17" spans="1:10" x14ac:dyDescent="0.2">
      <c r="A17" t="str">
        <f>'2. Alcance y metas de procesos'!B25:B25</f>
        <v>PR9: Gestión de Incidentes y Solicitudes de Servicio</v>
      </c>
      <c r="B17" s="1" t="str">
        <f>'2. Alcance y metas de procesos'!C25:C25</f>
        <v>Yes</v>
      </c>
      <c r="C17" t="str">
        <f>'2. Alcance y metas de procesos'!D25:D25</f>
        <v xml:space="preserve">Select…. </v>
      </c>
    </row>
    <row r="18" spans="1:10" x14ac:dyDescent="0.2">
      <c r="A18" t="str">
        <f>'2. Alcance y metas de procesos'!B26:B26</f>
        <v>PR10: Gestión de Problemas</v>
      </c>
      <c r="B18" s="1" t="str">
        <f>'2. Alcance y metas de procesos'!C26:C26</f>
        <v>Yes</v>
      </c>
      <c r="C18" t="str">
        <f>'2. Alcance y metas de procesos'!D26:D26</f>
        <v xml:space="preserve">Select…. </v>
      </c>
    </row>
    <row r="19" spans="1:10" x14ac:dyDescent="0.2">
      <c r="A19" t="str">
        <f>'2. Alcance y metas de procesos'!B27:B27</f>
        <v>PR11: Gestión de la Configuración</v>
      </c>
      <c r="B19" s="1" t="str">
        <f>'2. Alcance y metas de procesos'!C27:C27</f>
        <v>Yes</v>
      </c>
      <c r="C19" t="str">
        <f>'2. Alcance y metas de procesos'!D27:D27</f>
        <v xml:space="preserve">Select…. </v>
      </c>
    </row>
    <row r="20" spans="1:10" x14ac:dyDescent="0.2">
      <c r="A20" t="str">
        <f>'2. Alcance y metas de procesos'!B28:B28</f>
        <v>PR12: Gestión de Cambios</v>
      </c>
      <c r="B20" s="1" t="str">
        <f>'2. Alcance y metas de procesos'!C28:C28</f>
        <v>Yes</v>
      </c>
      <c r="C20" t="str">
        <f>'2. Alcance y metas de procesos'!D28:D28</f>
        <v xml:space="preserve">Select…. </v>
      </c>
    </row>
    <row r="21" spans="1:10" x14ac:dyDescent="0.2">
      <c r="A21" t="str">
        <f>'2. Alcance y metas de procesos'!B29:B29</f>
        <v>PR13: Gestión de Liberaciones y Despliegues</v>
      </c>
      <c r="B21" s="1" t="str">
        <f>'2. Alcance y metas de procesos'!C29:C29</f>
        <v>Yes</v>
      </c>
      <c r="C21" t="str">
        <f>'2. Alcance y metas de procesos'!D29:D29</f>
        <v xml:space="preserve">Select…. </v>
      </c>
    </row>
    <row r="22" spans="1:10" x14ac:dyDescent="0.2">
      <c r="A22" t="str">
        <f>'2. Alcance y metas de procesos'!B30:B30</f>
        <v>PR14: Gestión de la Mejora Continua del Servicio</v>
      </c>
      <c r="B22" s="1" t="str">
        <f>'2. Alcance y metas de procesos'!C30:C30</f>
        <v>Yes</v>
      </c>
      <c r="C22" t="str">
        <f>'2. Alcance y metas de procesos'!D30:D30</f>
        <v xml:space="preserve">Select…. </v>
      </c>
    </row>
    <row r="23" spans="1:10" ht="36.75" customHeight="1" x14ac:dyDescent="0.2">
      <c r="A23" t="s">
        <v>150</v>
      </c>
      <c r="B23" t="s">
        <v>149</v>
      </c>
      <c r="C23" s="1" t="s">
        <v>129</v>
      </c>
      <c r="D23" s="116" t="s">
        <v>172</v>
      </c>
      <c r="E23" s="117" t="s">
        <v>131</v>
      </c>
      <c r="F23" s="3" t="s">
        <v>143</v>
      </c>
      <c r="G23" s="3" t="s">
        <v>144</v>
      </c>
      <c r="H23" s="3" t="s">
        <v>145</v>
      </c>
      <c r="I23" s="3" t="s">
        <v>133</v>
      </c>
      <c r="J23" s="3" t="s">
        <v>175</v>
      </c>
    </row>
    <row r="24" spans="1:10" x14ac:dyDescent="0.2">
      <c r="A24" t="s">
        <v>151</v>
      </c>
      <c r="B24" t="str">
        <f>'3. Evaluación de procesos'!C5</f>
        <v>GR1.1</v>
      </c>
      <c r="C24" t="str">
        <f>'3. Evaluación de procesos'!G5</f>
        <v xml:space="preserve">Select…. </v>
      </c>
      <c r="D24" s="109" t="str">
        <f>$B$2</f>
        <v>Yes</v>
      </c>
      <c r="E24" s="127" t="str">
        <f>$C$2</f>
        <v xml:space="preserve">Select…. </v>
      </c>
      <c r="F24" t="str">
        <f>IF(E24="Select…. ", "No target set", IF(E24&gt;=0,"Yes","No"))</f>
        <v>No target set</v>
      </c>
      <c r="G24" t="str">
        <f>IF(E24="Select…. ", "No target set", IF(E24&gt;=1,"Yes","No"))</f>
        <v>No target set</v>
      </c>
      <c r="H24" t="str">
        <f>IF(E24="Select…. ", "No target set", IF(E24&gt;=2,"Yes","No"))</f>
        <v>No target set</v>
      </c>
      <c r="I24" t="str">
        <f>IF(E24="Select…. ", "No target set", IF(E24&gt;=3,"Yes","No"))</f>
        <v>No target set</v>
      </c>
      <c r="J24" s="3">
        <v>1</v>
      </c>
    </row>
    <row r="25" spans="1:10" x14ac:dyDescent="0.2">
      <c r="A25" t="s">
        <v>151</v>
      </c>
      <c r="B25" t="str">
        <f>'3. Evaluación de procesos'!C8</f>
        <v>GR1.2</v>
      </c>
      <c r="C25" t="str">
        <f>'3. Evaluación de procesos'!G8</f>
        <v xml:space="preserve">Select…. </v>
      </c>
      <c r="D25" s="109" t="str">
        <f>$B$2</f>
        <v>Yes</v>
      </c>
      <c r="E25" s="127" t="str">
        <f>$C$2</f>
        <v xml:space="preserve">Select…. </v>
      </c>
      <c r="F25" t="str">
        <f t="shared" ref="F25:F88" si="0">IF(E25="Select…. ", "No target set", IF(E25&gt;=0,"Yes","No"))</f>
        <v>No target set</v>
      </c>
      <c r="G25" t="str">
        <f t="shared" ref="G25:G88" si="1">IF(E25="Select…. ", "No target set", IF(E25&gt;=1,"Yes","No"))</f>
        <v>No target set</v>
      </c>
      <c r="H25" t="str">
        <f t="shared" ref="H25:H88" si="2">IF(E25="Select…. ", "No target set", IF(E25&gt;=2,"Yes","No"))</f>
        <v>No target set</v>
      </c>
      <c r="I25" t="str">
        <f t="shared" ref="I25:I88" si="3">IF(E25="Select…. ", "No target set", IF(E25&gt;=3,"Yes","No"))</f>
        <v>No target set</v>
      </c>
      <c r="J25" s="3">
        <v>2</v>
      </c>
    </row>
    <row r="26" spans="1:10" x14ac:dyDescent="0.2">
      <c r="A26" t="s">
        <v>152</v>
      </c>
      <c r="B26" t="str">
        <f>'3. Evaluación de procesos'!C11</f>
        <v>GR2.1</v>
      </c>
      <c r="C26" t="str">
        <f>'3. Evaluación de procesos'!G11</f>
        <v xml:space="preserve">Select…. </v>
      </c>
      <c r="D26" s="109" t="str">
        <f>$B$3</f>
        <v>Yes</v>
      </c>
      <c r="E26" s="127" t="str">
        <f>$C$3</f>
        <v xml:space="preserve">Select…. </v>
      </c>
      <c r="F26" t="str">
        <f t="shared" si="0"/>
        <v>No target set</v>
      </c>
      <c r="G26" t="str">
        <f t="shared" si="1"/>
        <v>No target set</v>
      </c>
      <c r="H26" t="str">
        <f t="shared" si="2"/>
        <v>No target set</v>
      </c>
      <c r="I26" t="str">
        <f t="shared" si="3"/>
        <v>No target set</v>
      </c>
      <c r="J26" s="3">
        <v>3</v>
      </c>
    </row>
    <row r="27" spans="1:10" x14ac:dyDescent="0.2">
      <c r="A27" t="s">
        <v>152</v>
      </c>
      <c r="B27" t="str">
        <f>'3. Evaluación de procesos'!C14</f>
        <v>GR2.2</v>
      </c>
      <c r="C27" t="str">
        <f>'3. Evaluación de procesos'!G14</f>
        <v xml:space="preserve">Select…. </v>
      </c>
      <c r="D27" s="109" t="str">
        <f t="shared" ref="D27:D29" si="4">$B$3</f>
        <v>Yes</v>
      </c>
      <c r="E27" s="127" t="str">
        <f>$C$3</f>
        <v xml:space="preserve">Select…. </v>
      </c>
      <c r="F27" t="str">
        <f t="shared" si="0"/>
        <v>No target set</v>
      </c>
      <c r="G27" t="str">
        <f t="shared" si="1"/>
        <v>No target set</v>
      </c>
      <c r="H27" t="str">
        <f t="shared" si="2"/>
        <v>No target set</v>
      </c>
      <c r="I27" t="str">
        <f t="shared" si="3"/>
        <v>No target set</v>
      </c>
      <c r="J27" s="3">
        <v>4</v>
      </c>
    </row>
    <row r="28" spans="1:10" x14ac:dyDescent="0.2">
      <c r="A28" t="s">
        <v>152</v>
      </c>
      <c r="B28" t="str">
        <f>'3. Evaluación de procesos'!C17</f>
        <v>GR2.3</v>
      </c>
      <c r="C28" t="str">
        <f>'3. Evaluación de procesos'!G17</f>
        <v xml:space="preserve">Select…. </v>
      </c>
      <c r="D28" s="109" t="str">
        <f t="shared" si="4"/>
        <v>Yes</v>
      </c>
      <c r="E28" s="127" t="str">
        <f>$C$3</f>
        <v xml:space="preserve">Select…. </v>
      </c>
      <c r="F28" t="str">
        <f t="shared" si="0"/>
        <v>No target set</v>
      </c>
      <c r="G28" t="str">
        <f t="shared" si="1"/>
        <v>No target set</v>
      </c>
      <c r="H28" t="str">
        <f t="shared" si="2"/>
        <v>No target set</v>
      </c>
      <c r="I28" t="str">
        <f t="shared" si="3"/>
        <v>No target set</v>
      </c>
      <c r="J28" s="3">
        <v>5</v>
      </c>
    </row>
    <row r="29" spans="1:10" x14ac:dyDescent="0.2">
      <c r="A29" t="s">
        <v>152</v>
      </c>
      <c r="B29" t="str">
        <f>'3. Evaluación de procesos'!C20</f>
        <v>GR2.4</v>
      </c>
      <c r="C29" t="str">
        <f>'3. Evaluación de procesos'!G20</f>
        <v xml:space="preserve">Select…. </v>
      </c>
      <c r="D29" s="109" t="str">
        <f t="shared" si="4"/>
        <v>Yes</v>
      </c>
      <c r="E29" s="127" t="str">
        <f>$C$3</f>
        <v xml:space="preserve">Select…. </v>
      </c>
      <c r="F29" t="str">
        <f t="shared" si="0"/>
        <v>No target set</v>
      </c>
      <c r="G29" t="str">
        <f t="shared" si="1"/>
        <v>No target set</v>
      </c>
      <c r="H29" t="str">
        <f t="shared" si="2"/>
        <v>No target set</v>
      </c>
      <c r="I29" t="str">
        <f t="shared" si="3"/>
        <v>No target set</v>
      </c>
      <c r="J29" s="3">
        <v>6</v>
      </c>
    </row>
    <row r="30" spans="1:10" x14ac:dyDescent="0.2">
      <c r="A30" t="s">
        <v>153</v>
      </c>
      <c r="B30" t="str">
        <f>'3. Evaluación de procesos'!C23</f>
        <v>GR3.1</v>
      </c>
      <c r="C30" t="str">
        <f>'3. Evaluación de procesos'!G23</f>
        <v xml:space="preserve">Select…. </v>
      </c>
      <c r="D30" s="109" t="str">
        <f>$B$4</f>
        <v>Yes</v>
      </c>
      <c r="E30" s="127" t="str">
        <f>$C$4</f>
        <v xml:space="preserve">Select…. </v>
      </c>
      <c r="F30" t="str">
        <f t="shared" si="0"/>
        <v>No target set</v>
      </c>
      <c r="G30" t="str">
        <f t="shared" si="1"/>
        <v>No target set</v>
      </c>
      <c r="H30" t="str">
        <f t="shared" si="2"/>
        <v>No target set</v>
      </c>
      <c r="I30" t="str">
        <f t="shared" si="3"/>
        <v>No target set</v>
      </c>
      <c r="J30" s="3">
        <v>7</v>
      </c>
    </row>
    <row r="31" spans="1:10" x14ac:dyDescent="0.2">
      <c r="A31" t="s">
        <v>154</v>
      </c>
      <c r="B31" t="str">
        <f>'3. Evaluación de procesos'!C26</f>
        <v>GR4.1</v>
      </c>
      <c r="C31" t="str">
        <f>'3. Evaluación de procesos'!G26</f>
        <v xml:space="preserve">Select…. </v>
      </c>
      <c r="D31" s="109" t="str">
        <f>$B$5</f>
        <v>Yes</v>
      </c>
      <c r="E31" s="127" t="str">
        <f>$C$5</f>
        <v xml:space="preserve">Select…. </v>
      </c>
      <c r="F31" t="str">
        <f t="shared" si="0"/>
        <v>No target set</v>
      </c>
      <c r="G31" t="str">
        <f t="shared" si="1"/>
        <v>No target set</v>
      </c>
      <c r="H31" t="str">
        <f t="shared" si="2"/>
        <v>No target set</v>
      </c>
      <c r="I31" t="str">
        <f t="shared" si="3"/>
        <v>No target set</v>
      </c>
      <c r="J31" s="3">
        <v>8</v>
      </c>
    </row>
    <row r="32" spans="1:10" x14ac:dyDescent="0.2">
      <c r="A32" t="s">
        <v>154</v>
      </c>
      <c r="B32" t="str">
        <f>'3. Evaluación de procesos'!C29</f>
        <v>GR4.2</v>
      </c>
      <c r="C32" t="str">
        <f>'3. Evaluación de procesos'!G29</f>
        <v xml:space="preserve">Select…. </v>
      </c>
      <c r="D32" s="109" t="str">
        <f>$B$5</f>
        <v>Yes</v>
      </c>
      <c r="E32" s="127" t="str">
        <f>$C$5</f>
        <v xml:space="preserve">Select…. </v>
      </c>
      <c r="F32" t="str">
        <f t="shared" si="0"/>
        <v>No target set</v>
      </c>
      <c r="G32" t="str">
        <f t="shared" si="1"/>
        <v>No target set</v>
      </c>
      <c r="H32" t="str">
        <f t="shared" si="2"/>
        <v>No target set</v>
      </c>
      <c r="I32" t="str">
        <f t="shared" si="3"/>
        <v>No target set</v>
      </c>
      <c r="J32" s="3">
        <v>9</v>
      </c>
    </row>
    <row r="33" spans="1:17" x14ac:dyDescent="0.2">
      <c r="A33" t="s">
        <v>154</v>
      </c>
      <c r="B33" t="str">
        <f>'3. Evaluación de procesos'!C32</f>
        <v>GR4.3</v>
      </c>
      <c r="C33" t="str">
        <f>'3. Evaluación de procesos'!G32</f>
        <v xml:space="preserve">Select…. </v>
      </c>
      <c r="D33" s="109" t="str">
        <f>$B$5</f>
        <v>Yes</v>
      </c>
      <c r="E33" s="127" t="str">
        <f>$C$5</f>
        <v xml:space="preserve">Select…. </v>
      </c>
      <c r="F33" t="str">
        <f t="shared" si="0"/>
        <v>No target set</v>
      </c>
      <c r="G33" t="str">
        <f t="shared" si="1"/>
        <v>No target set</v>
      </c>
      <c r="H33" t="str">
        <f t="shared" si="2"/>
        <v>No target set</v>
      </c>
      <c r="I33" t="str">
        <f t="shared" si="3"/>
        <v>No target set</v>
      </c>
      <c r="J33" s="3">
        <v>10</v>
      </c>
    </row>
    <row r="34" spans="1:17" x14ac:dyDescent="0.2">
      <c r="A34" t="s">
        <v>155</v>
      </c>
      <c r="B34" t="str">
        <f>'3. Evaluación de procesos'!C35</f>
        <v>GR5.1</v>
      </c>
      <c r="C34" t="str">
        <f>'3. Evaluación de procesos'!G35</f>
        <v xml:space="preserve">Select…. </v>
      </c>
      <c r="D34" s="109" t="str">
        <f>$B$6</f>
        <v>Yes</v>
      </c>
      <c r="E34" s="127" t="str">
        <f>$C$6</f>
        <v xml:space="preserve">Select…. </v>
      </c>
      <c r="F34" t="str">
        <f t="shared" si="0"/>
        <v>No target set</v>
      </c>
      <c r="G34" t="str">
        <f t="shared" si="1"/>
        <v>No target set</v>
      </c>
      <c r="H34" t="str">
        <f t="shared" si="2"/>
        <v>No target set</v>
      </c>
      <c r="I34" t="str">
        <f t="shared" si="3"/>
        <v>No target set</v>
      </c>
      <c r="J34" s="3">
        <v>11</v>
      </c>
    </row>
    <row r="35" spans="1:17" x14ac:dyDescent="0.2">
      <c r="A35" t="s">
        <v>155</v>
      </c>
      <c r="B35" t="str">
        <f>'3. Evaluación de procesos'!C38</f>
        <v>GR5.2</v>
      </c>
      <c r="C35" t="str">
        <f>'3. Evaluación de procesos'!G38</f>
        <v xml:space="preserve">Select…. </v>
      </c>
      <c r="D35" s="109" t="str">
        <f>$B$6</f>
        <v>Yes</v>
      </c>
      <c r="E35" s="127" t="str">
        <f>$C$6</f>
        <v xml:space="preserve">Select…. </v>
      </c>
      <c r="F35" t="str">
        <f t="shared" si="0"/>
        <v>No target set</v>
      </c>
      <c r="G35" t="str">
        <f t="shared" si="1"/>
        <v>No target set</v>
      </c>
      <c r="H35" t="str">
        <f t="shared" si="2"/>
        <v>No target set</v>
      </c>
      <c r="I35" t="str">
        <f t="shared" si="3"/>
        <v>No target set</v>
      </c>
      <c r="J35" s="3">
        <v>12</v>
      </c>
    </row>
    <row r="36" spans="1:17" x14ac:dyDescent="0.2">
      <c r="A36" t="s">
        <v>156</v>
      </c>
      <c r="B36" t="str">
        <f>'3. Evaluación de procesos'!C41</f>
        <v>GR6.1</v>
      </c>
      <c r="C36" t="str">
        <f>'3. Evaluación de procesos'!G41</f>
        <v xml:space="preserve">Select…. </v>
      </c>
      <c r="D36" s="109" t="str">
        <f>$B$7</f>
        <v>Yes</v>
      </c>
      <c r="E36" s="127" t="str">
        <f>$C$7</f>
        <v xml:space="preserve">Select…. </v>
      </c>
      <c r="F36" t="str">
        <f t="shared" si="0"/>
        <v>No target set</v>
      </c>
      <c r="G36" t="str">
        <f t="shared" si="1"/>
        <v>No target set</v>
      </c>
      <c r="H36" t="str">
        <f t="shared" si="2"/>
        <v>No target set</v>
      </c>
      <c r="I36" t="str">
        <f t="shared" si="3"/>
        <v>No target set</v>
      </c>
      <c r="J36" s="3">
        <v>13</v>
      </c>
    </row>
    <row r="37" spans="1:17" x14ac:dyDescent="0.2">
      <c r="A37" t="s">
        <v>156</v>
      </c>
      <c r="B37" t="str">
        <f>'3. Evaluación de procesos'!C44</f>
        <v>GR6.2</v>
      </c>
      <c r="C37" t="str">
        <f>'3. Evaluación de procesos'!G44</f>
        <v xml:space="preserve">Select…. </v>
      </c>
      <c r="D37" s="109" t="str">
        <f>$B$7</f>
        <v>Yes</v>
      </c>
      <c r="E37" s="127" t="str">
        <f>$C$7</f>
        <v xml:space="preserve">Select…. </v>
      </c>
      <c r="F37" t="str">
        <f t="shared" si="0"/>
        <v>No target set</v>
      </c>
      <c r="G37" t="str">
        <f t="shared" si="1"/>
        <v>No target set</v>
      </c>
      <c r="H37" t="str">
        <f t="shared" si="2"/>
        <v>No target set</v>
      </c>
      <c r="I37" t="str">
        <f t="shared" si="3"/>
        <v>No target set</v>
      </c>
      <c r="J37" s="3">
        <v>14</v>
      </c>
    </row>
    <row r="38" spans="1:17" x14ac:dyDescent="0.2">
      <c r="A38" t="s">
        <v>157</v>
      </c>
      <c r="B38" t="str">
        <f>'3. Evaluación de procesos'!C47</f>
        <v>GR7.1</v>
      </c>
      <c r="C38" t="str">
        <f>'3. Evaluación de procesos'!G47</f>
        <v xml:space="preserve">Select…. </v>
      </c>
      <c r="D38" s="109" t="str">
        <f>$B$8</f>
        <v>Yes</v>
      </c>
      <c r="E38" s="127" t="str">
        <f>$C$8</f>
        <v xml:space="preserve">Select…. </v>
      </c>
      <c r="F38" t="str">
        <f t="shared" si="0"/>
        <v>No target set</v>
      </c>
      <c r="G38" t="str">
        <f t="shared" si="1"/>
        <v>No target set</v>
      </c>
      <c r="H38" t="str">
        <f t="shared" si="2"/>
        <v>No target set</v>
      </c>
      <c r="I38" t="str">
        <f t="shared" si="3"/>
        <v>No target set</v>
      </c>
      <c r="J38" s="3">
        <v>15</v>
      </c>
    </row>
    <row r="39" spans="1:17" x14ac:dyDescent="0.2">
      <c r="A39" t="s">
        <v>157</v>
      </c>
      <c r="B39" t="str">
        <f>'3. Evaluación de procesos'!C50</f>
        <v>GR7.2</v>
      </c>
      <c r="C39" t="str">
        <f>'3. Evaluación de procesos'!G50</f>
        <v xml:space="preserve">Select…. </v>
      </c>
      <c r="D39" s="109" t="str">
        <f>$B$8</f>
        <v>Yes</v>
      </c>
      <c r="E39" s="127" t="str">
        <f>$C$8</f>
        <v xml:space="preserve">Select…. </v>
      </c>
      <c r="F39" t="str">
        <f t="shared" si="0"/>
        <v>No target set</v>
      </c>
      <c r="G39" t="str">
        <f t="shared" si="1"/>
        <v>No target set</v>
      </c>
      <c r="H39" t="str">
        <f t="shared" si="2"/>
        <v>No target set</v>
      </c>
      <c r="I39" t="str">
        <f t="shared" si="3"/>
        <v>No target set</v>
      </c>
      <c r="J39" s="3">
        <v>16</v>
      </c>
    </row>
    <row r="40" spans="1:17" x14ac:dyDescent="0.2">
      <c r="A40" t="s">
        <v>158</v>
      </c>
      <c r="B40" t="str">
        <f>'3. Evaluación de procesos'!C54</f>
        <v>PR1.1</v>
      </c>
      <c r="C40" t="str">
        <f>'3. Evaluación de procesos'!G54</f>
        <v xml:space="preserve">Select…. </v>
      </c>
      <c r="D40" s="109" t="str">
        <f>$B$9</f>
        <v>Yes</v>
      </c>
      <c r="E40" s="127" t="str">
        <f>$C$9</f>
        <v xml:space="preserve">Select…. </v>
      </c>
      <c r="F40" t="str">
        <f t="shared" si="0"/>
        <v>No target set</v>
      </c>
      <c r="G40" t="str">
        <f t="shared" si="1"/>
        <v>No target set</v>
      </c>
      <c r="H40" t="str">
        <f t="shared" si="2"/>
        <v>No target set</v>
      </c>
      <c r="I40" t="str">
        <f t="shared" si="3"/>
        <v>No target set</v>
      </c>
      <c r="J40" s="3">
        <v>17</v>
      </c>
      <c r="Q40" t="s">
        <v>174</v>
      </c>
    </row>
    <row r="41" spans="1:17" x14ac:dyDescent="0.2">
      <c r="A41" t="s">
        <v>158</v>
      </c>
      <c r="B41" t="str">
        <f>'3. Evaluación de procesos'!C57</f>
        <v>PR1.2</v>
      </c>
      <c r="C41" t="str">
        <f>'3. Evaluación de procesos'!G57</f>
        <v xml:space="preserve">Select…. </v>
      </c>
      <c r="D41" s="109" t="str">
        <f t="shared" ref="D41:D43" si="5">$B$9</f>
        <v>Yes</v>
      </c>
      <c r="E41" s="127" t="str">
        <f>$C$9</f>
        <v xml:space="preserve">Select…. </v>
      </c>
      <c r="F41" t="str">
        <f t="shared" si="0"/>
        <v>No target set</v>
      </c>
      <c r="G41" t="str">
        <f t="shared" si="1"/>
        <v>No target set</v>
      </c>
      <c r="H41" t="str">
        <f t="shared" si="2"/>
        <v>No target set</v>
      </c>
      <c r="I41" t="str">
        <f t="shared" si="3"/>
        <v>No target set</v>
      </c>
      <c r="J41" s="3">
        <v>18</v>
      </c>
    </row>
    <row r="42" spans="1:17" x14ac:dyDescent="0.2">
      <c r="A42" t="s">
        <v>158</v>
      </c>
      <c r="B42" t="str">
        <f>'3. Evaluación de procesos'!C60</f>
        <v>PR1.3</v>
      </c>
      <c r="C42" t="str">
        <f>'3. Evaluación de procesos'!G60</f>
        <v xml:space="preserve">Select…. </v>
      </c>
      <c r="D42" s="109" t="str">
        <f t="shared" si="5"/>
        <v>Yes</v>
      </c>
      <c r="E42" s="127" t="str">
        <f>$C$9</f>
        <v xml:space="preserve">Select…. </v>
      </c>
      <c r="F42" t="str">
        <f t="shared" si="0"/>
        <v>No target set</v>
      </c>
      <c r="G42" t="str">
        <f t="shared" si="1"/>
        <v>No target set</v>
      </c>
      <c r="H42" t="str">
        <f t="shared" si="2"/>
        <v>No target set</v>
      </c>
      <c r="I42" t="str">
        <f t="shared" si="3"/>
        <v>No target set</v>
      </c>
      <c r="J42" s="3">
        <v>19</v>
      </c>
    </row>
    <row r="43" spans="1:17" x14ac:dyDescent="0.2">
      <c r="A43" t="s">
        <v>158</v>
      </c>
      <c r="B43" t="str">
        <f>'3. Evaluación de procesos'!C63</f>
        <v>PR1.4</v>
      </c>
      <c r="C43" t="str">
        <f>'3. Evaluación de procesos'!G63</f>
        <v xml:space="preserve">Select…. </v>
      </c>
      <c r="D43" s="109" t="str">
        <f t="shared" si="5"/>
        <v>Yes</v>
      </c>
      <c r="E43" s="127" t="str">
        <f>$C$9</f>
        <v xml:space="preserve">Select…. </v>
      </c>
      <c r="F43" t="str">
        <f t="shared" si="0"/>
        <v>No target set</v>
      </c>
      <c r="G43" t="str">
        <f t="shared" si="1"/>
        <v>No target set</v>
      </c>
      <c r="H43" t="str">
        <f t="shared" si="2"/>
        <v>No target set</v>
      </c>
      <c r="I43" t="str">
        <f t="shared" si="3"/>
        <v>No target set</v>
      </c>
      <c r="J43" s="3">
        <v>20</v>
      </c>
    </row>
    <row r="44" spans="1:17" x14ac:dyDescent="0.2">
      <c r="A44" t="s">
        <v>159</v>
      </c>
      <c r="B44" t="str">
        <f>'3. Evaluación de procesos'!C66</f>
        <v>PR2.1</v>
      </c>
      <c r="C44" t="str">
        <f>'3. Evaluación de procesos'!G66</f>
        <v xml:space="preserve">Select…. </v>
      </c>
      <c r="D44" s="109" t="str">
        <f>$B$10</f>
        <v>Yes</v>
      </c>
      <c r="E44" s="127" t="str">
        <f t="shared" ref="E44:E50" si="6">$C$10</f>
        <v xml:space="preserve">Select…. </v>
      </c>
      <c r="F44" t="str">
        <f t="shared" si="0"/>
        <v>No target set</v>
      </c>
      <c r="G44" t="str">
        <f t="shared" si="1"/>
        <v>No target set</v>
      </c>
      <c r="H44" t="str">
        <f t="shared" si="2"/>
        <v>No target set</v>
      </c>
      <c r="I44" t="str">
        <f t="shared" si="3"/>
        <v>No target set</v>
      </c>
      <c r="J44" s="3">
        <v>21</v>
      </c>
    </row>
    <row r="45" spans="1:17" x14ac:dyDescent="0.2">
      <c r="A45" t="s">
        <v>159</v>
      </c>
      <c r="B45" t="str">
        <f>'3. Evaluación de procesos'!C69</f>
        <v>PR2.2</v>
      </c>
      <c r="C45" t="str">
        <f>'3. Evaluación de procesos'!G69</f>
        <v xml:space="preserve">Select…. </v>
      </c>
      <c r="D45" s="109" t="str">
        <f t="shared" ref="D45:D50" si="7">$B$10</f>
        <v>Yes</v>
      </c>
      <c r="E45" s="127" t="str">
        <f t="shared" si="6"/>
        <v xml:space="preserve">Select…. </v>
      </c>
      <c r="F45" t="str">
        <f t="shared" si="0"/>
        <v>No target set</v>
      </c>
      <c r="G45" t="str">
        <f t="shared" si="1"/>
        <v>No target set</v>
      </c>
      <c r="H45" t="str">
        <f t="shared" si="2"/>
        <v>No target set</v>
      </c>
      <c r="I45" t="str">
        <f t="shared" si="3"/>
        <v>No target set</v>
      </c>
      <c r="J45" s="3">
        <v>22</v>
      </c>
    </row>
    <row r="46" spans="1:17" x14ac:dyDescent="0.2">
      <c r="A46" t="s">
        <v>159</v>
      </c>
      <c r="B46" t="str">
        <f>'3. Evaluación de procesos'!C72</f>
        <v>PR2.3</v>
      </c>
      <c r="C46" t="str">
        <f>'3. Evaluación de procesos'!G72</f>
        <v xml:space="preserve">Select…. </v>
      </c>
      <c r="D46" s="109" t="str">
        <f t="shared" si="7"/>
        <v>Yes</v>
      </c>
      <c r="E46" s="127" t="str">
        <f t="shared" si="6"/>
        <v xml:space="preserve">Select…. </v>
      </c>
      <c r="F46" t="str">
        <f t="shared" si="0"/>
        <v>No target set</v>
      </c>
      <c r="G46" t="str">
        <f t="shared" si="1"/>
        <v>No target set</v>
      </c>
      <c r="H46" t="str">
        <f t="shared" si="2"/>
        <v>No target set</v>
      </c>
      <c r="I46" t="str">
        <f t="shared" si="3"/>
        <v>No target set</v>
      </c>
      <c r="J46" s="3">
        <v>23</v>
      </c>
    </row>
    <row r="47" spans="1:17" x14ac:dyDescent="0.2">
      <c r="A47" t="s">
        <v>159</v>
      </c>
      <c r="B47" t="str">
        <f>'3. Evaluación de procesos'!C75</f>
        <v>PR2.4</v>
      </c>
      <c r="C47" t="str">
        <f>'3. Evaluación de procesos'!G75</f>
        <v xml:space="preserve">Select…. </v>
      </c>
      <c r="D47" s="109" t="str">
        <f t="shared" si="7"/>
        <v>Yes</v>
      </c>
      <c r="E47" s="127" t="str">
        <f t="shared" si="6"/>
        <v xml:space="preserve">Select…. </v>
      </c>
      <c r="F47" t="str">
        <f t="shared" si="0"/>
        <v>No target set</v>
      </c>
      <c r="G47" t="str">
        <f t="shared" si="1"/>
        <v>No target set</v>
      </c>
      <c r="H47" t="str">
        <f t="shared" si="2"/>
        <v>No target set</v>
      </c>
      <c r="I47" t="str">
        <f t="shared" si="3"/>
        <v>No target set</v>
      </c>
      <c r="J47" s="3">
        <v>24</v>
      </c>
    </row>
    <row r="48" spans="1:17" x14ac:dyDescent="0.2">
      <c r="A48" t="s">
        <v>159</v>
      </c>
      <c r="B48" t="str">
        <f>'3. Evaluación de procesos'!C78</f>
        <v>PR2.5</v>
      </c>
      <c r="C48" t="str">
        <f>'3. Evaluación de procesos'!G78</f>
        <v xml:space="preserve">Select…. </v>
      </c>
      <c r="D48" s="109" t="str">
        <f t="shared" si="7"/>
        <v>Yes</v>
      </c>
      <c r="E48" s="127" t="str">
        <f t="shared" si="6"/>
        <v xml:space="preserve">Select…. </v>
      </c>
      <c r="F48" t="str">
        <f t="shared" si="0"/>
        <v>No target set</v>
      </c>
      <c r="G48" t="str">
        <f t="shared" si="1"/>
        <v>No target set</v>
      </c>
      <c r="H48" t="str">
        <f t="shared" si="2"/>
        <v>No target set</v>
      </c>
      <c r="I48" t="str">
        <f t="shared" si="3"/>
        <v>No target set</v>
      </c>
      <c r="J48" s="3">
        <v>25</v>
      </c>
    </row>
    <row r="49" spans="1:10" x14ac:dyDescent="0.2">
      <c r="A49" t="s">
        <v>159</v>
      </c>
      <c r="B49" t="str">
        <f>'3. Evaluación de procesos'!C81</f>
        <v>PR2.6</v>
      </c>
      <c r="C49" t="str">
        <f>'3. Evaluación de procesos'!G81</f>
        <v xml:space="preserve">Select…. </v>
      </c>
      <c r="D49" s="109" t="str">
        <f t="shared" si="7"/>
        <v>Yes</v>
      </c>
      <c r="E49" s="127" t="str">
        <f t="shared" si="6"/>
        <v xml:space="preserve">Select…. </v>
      </c>
      <c r="F49" t="str">
        <f t="shared" si="0"/>
        <v>No target set</v>
      </c>
      <c r="G49" t="str">
        <f t="shared" si="1"/>
        <v>No target set</v>
      </c>
      <c r="H49" t="str">
        <f t="shared" si="2"/>
        <v>No target set</v>
      </c>
      <c r="I49" t="str">
        <f t="shared" si="3"/>
        <v>No target set</v>
      </c>
      <c r="J49" s="3">
        <v>26</v>
      </c>
    </row>
    <row r="50" spans="1:10" x14ac:dyDescent="0.2">
      <c r="A50" t="s">
        <v>159</v>
      </c>
      <c r="B50" t="str">
        <f>'3. Evaluación de procesos'!C84</f>
        <v>PR2.7</v>
      </c>
      <c r="C50" t="str">
        <f>'3. Evaluación de procesos'!G84</f>
        <v xml:space="preserve">Select…. </v>
      </c>
      <c r="D50" s="109" t="str">
        <f t="shared" si="7"/>
        <v>Yes</v>
      </c>
      <c r="E50" s="127" t="str">
        <f t="shared" si="6"/>
        <v xml:space="preserve">Select…. </v>
      </c>
      <c r="F50" t="str">
        <f t="shared" si="0"/>
        <v>No target set</v>
      </c>
      <c r="G50" t="str">
        <f t="shared" si="1"/>
        <v>No target set</v>
      </c>
      <c r="H50" t="str">
        <f t="shared" si="2"/>
        <v>No target set</v>
      </c>
      <c r="I50" t="str">
        <f t="shared" si="3"/>
        <v>No target set</v>
      </c>
      <c r="J50" s="3">
        <v>27</v>
      </c>
    </row>
    <row r="51" spans="1:10" x14ac:dyDescent="0.2">
      <c r="A51" t="s">
        <v>160</v>
      </c>
      <c r="B51" t="str">
        <f>'3. Evaluación de procesos'!C87</f>
        <v>PR3.1</v>
      </c>
      <c r="C51" t="str">
        <f>'3. Evaluación de procesos'!G87</f>
        <v xml:space="preserve">Select…. </v>
      </c>
      <c r="D51" s="109" t="str">
        <f>$B$11</f>
        <v>Yes</v>
      </c>
      <c r="E51" s="127" t="str">
        <f>$C$11</f>
        <v xml:space="preserve">Select…. </v>
      </c>
      <c r="F51" t="str">
        <f t="shared" si="0"/>
        <v>No target set</v>
      </c>
      <c r="G51" t="str">
        <f t="shared" si="1"/>
        <v>No target set</v>
      </c>
      <c r="H51" t="str">
        <f t="shared" si="2"/>
        <v>No target set</v>
      </c>
      <c r="I51" t="str">
        <f t="shared" si="3"/>
        <v>No target set</v>
      </c>
      <c r="J51" s="3">
        <v>28</v>
      </c>
    </row>
    <row r="52" spans="1:10" x14ac:dyDescent="0.2">
      <c r="A52" t="s">
        <v>160</v>
      </c>
      <c r="B52" t="str">
        <f>'3. Evaluación de procesos'!C90</f>
        <v>PR3.2</v>
      </c>
      <c r="C52" t="str">
        <f>'3. Evaluación de procesos'!G90</f>
        <v xml:space="preserve">Select…. </v>
      </c>
      <c r="D52" s="109" t="str">
        <f t="shared" ref="D52:D53" si="8">$B$11</f>
        <v>Yes</v>
      </c>
      <c r="E52" s="127" t="str">
        <f>$C$11</f>
        <v xml:space="preserve">Select…. </v>
      </c>
      <c r="F52" t="str">
        <f t="shared" si="0"/>
        <v>No target set</v>
      </c>
      <c r="G52" t="str">
        <f t="shared" si="1"/>
        <v>No target set</v>
      </c>
      <c r="H52" t="str">
        <f t="shared" si="2"/>
        <v>No target set</v>
      </c>
      <c r="I52" t="str">
        <f t="shared" si="3"/>
        <v>No target set</v>
      </c>
      <c r="J52" s="3">
        <v>29</v>
      </c>
    </row>
    <row r="53" spans="1:10" x14ac:dyDescent="0.2">
      <c r="A53" t="s">
        <v>160</v>
      </c>
      <c r="B53" t="str">
        <f>'3. Evaluación de procesos'!C93</f>
        <v>PR3.3</v>
      </c>
      <c r="C53" t="str">
        <f>'3. Evaluación de procesos'!G93</f>
        <v xml:space="preserve">Select…. </v>
      </c>
      <c r="D53" s="109" t="str">
        <f t="shared" si="8"/>
        <v>Yes</v>
      </c>
      <c r="E53" s="127" t="str">
        <f>$C$11</f>
        <v xml:space="preserve">Select…. </v>
      </c>
      <c r="F53" t="str">
        <f t="shared" si="0"/>
        <v>No target set</v>
      </c>
      <c r="G53" t="str">
        <f t="shared" si="1"/>
        <v>No target set</v>
      </c>
      <c r="H53" t="str">
        <f t="shared" si="2"/>
        <v>No target set</v>
      </c>
      <c r="I53" t="str">
        <f t="shared" si="3"/>
        <v>No target set</v>
      </c>
      <c r="J53" s="3">
        <v>30</v>
      </c>
    </row>
    <row r="54" spans="1:10" x14ac:dyDescent="0.2">
      <c r="A54" t="s">
        <v>161</v>
      </c>
      <c r="B54" t="str">
        <f>'3. Evaluación de procesos'!C96</f>
        <v>PR4.1</v>
      </c>
      <c r="C54" t="str">
        <f>'3. Evaluación de procesos'!G96</f>
        <v xml:space="preserve">Select…. </v>
      </c>
      <c r="D54" s="109" t="str">
        <f>$B$12</f>
        <v>Yes</v>
      </c>
      <c r="E54" s="127" t="str">
        <f>$C$12</f>
        <v xml:space="preserve">Select…. </v>
      </c>
      <c r="F54" t="str">
        <f t="shared" si="0"/>
        <v>No target set</v>
      </c>
      <c r="G54" t="str">
        <f t="shared" si="1"/>
        <v>No target set</v>
      </c>
      <c r="H54" t="str">
        <f t="shared" si="2"/>
        <v>No target set</v>
      </c>
      <c r="I54" t="str">
        <f t="shared" si="3"/>
        <v>No target set</v>
      </c>
      <c r="J54" s="3">
        <v>31</v>
      </c>
    </row>
    <row r="55" spans="1:10" x14ac:dyDescent="0.2">
      <c r="A55" t="s">
        <v>161</v>
      </c>
      <c r="B55" t="str">
        <f>'3. Evaluación de procesos'!C99</f>
        <v>PR 4.2</v>
      </c>
      <c r="C55" t="str">
        <f>'3. Evaluación de procesos'!G99</f>
        <v xml:space="preserve">Select…. </v>
      </c>
      <c r="D55" s="109" t="str">
        <f t="shared" ref="D55:D57" si="9">$B$12</f>
        <v>Yes</v>
      </c>
      <c r="E55" s="127" t="str">
        <f>$C$12</f>
        <v xml:space="preserve">Select…. </v>
      </c>
      <c r="F55" t="str">
        <f t="shared" si="0"/>
        <v>No target set</v>
      </c>
      <c r="G55" t="str">
        <f t="shared" si="1"/>
        <v>No target set</v>
      </c>
      <c r="H55" t="str">
        <f t="shared" si="2"/>
        <v>No target set</v>
      </c>
      <c r="I55" t="str">
        <f t="shared" si="3"/>
        <v>No target set</v>
      </c>
      <c r="J55" s="3">
        <v>32</v>
      </c>
    </row>
    <row r="56" spans="1:10" x14ac:dyDescent="0.2">
      <c r="A56" t="s">
        <v>161</v>
      </c>
      <c r="B56" t="str">
        <f>'3. Evaluación de procesos'!C102</f>
        <v>PR 4.3</v>
      </c>
      <c r="C56" t="str">
        <f>'3. Evaluación de procesos'!G102</f>
        <v xml:space="preserve">Select…. </v>
      </c>
      <c r="D56" s="109" t="str">
        <f t="shared" si="9"/>
        <v>Yes</v>
      </c>
      <c r="E56" s="127" t="str">
        <f>$C$12</f>
        <v xml:space="preserve">Select…. </v>
      </c>
      <c r="F56" t="str">
        <f t="shared" si="0"/>
        <v>No target set</v>
      </c>
      <c r="G56" t="str">
        <f t="shared" si="1"/>
        <v>No target set</v>
      </c>
      <c r="H56" t="str">
        <f t="shared" si="2"/>
        <v>No target set</v>
      </c>
      <c r="I56" t="str">
        <f t="shared" si="3"/>
        <v>No target set</v>
      </c>
      <c r="J56" s="3">
        <v>33</v>
      </c>
    </row>
    <row r="57" spans="1:10" x14ac:dyDescent="0.2">
      <c r="A57" t="s">
        <v>161</v>
      </c>
      <c r="B57" t="str">
        <f>'3. Evaluación de procesos'!C105</f>
        <v>PR4.4</v>
      </c>
      <c r="C57" t="str">
        <f>'3. Evaluación de procesos'!G105</f>
        <v xml:space="preserve">Select…. </v>
      </c>
      <c r="D57" s="109" t="str">
        <f t="shared" si="9"/>
        <v>Yes</v>
      </c>
      <c r="E57" s="127" t="str">
        <f>$C$12</f>
        <v xml:space="preserve">Select…. </v>
      </c>
      <c r="F57" t="str">
        <f t="shared" si="0"/>
        <v>No target set</v>
      </c>
      <c r="G57" t="str">
        <f t="shared" si="1"/>
        <v>No target set</v>
      </c>
      <c r="H57" t="str">
        <f t="shared" si="2"/>
        <v>No target set</v>
      </c>
      <c r="I57" t="str">
        <f t="shared" si="3"/>
        <v>No target set</v>
      </c>
      <c r="J57" s="3">
        <v>34</v>
      </c>
    </row>
    <row r="58" spans="1:10" x14ac:dyDescent="0.2">
      <c r="A58" t="s">
        <v>162</v>
      </c>
      <c r="B58" t="str">
        <f>'3. Evaluación de procesos'!C108</f>
        <v>PR5.1</v>
      </c>
      <c r="C58" t="str">
        <f>'3. Evaluación de procesos'!G108</f>
        <v xml:space="preserve">Select…. </v>
      </c>
      <c r="D58" s="109" t="str">
        <f>$B$13</f>
        <v>Yes</v>
      </c>
      <c r="E58" s="127" t="str">
        <f>$C$13</f>
        <v xml:space="preserve">Select…. </v>
      </c>
      <c r="F58" t="str">
        <f t="shared" si="0"/>
        <v>No target set</v>
      </c>
      <c r="G58" t="str">
        <f t="shared" si="1"/>
        <v>No target set</v>
      </c>
      <c r="H58" t="str">
        <f t="shared" si="2"/>
        <v>No target set</v>
      </c>
      <c r="I58" t="str">
        <f t="shared" si="3"/>
        <v>No target set</v>
      </c>
      <c r="J58" s="3">
        <v>35</v>
      </c>
    </row>
    <row r="59" spans="1:10" x14ac:dyDescent="0.2">
      <c r="A59" t="s">
        <v>162</v>
      </c>
      <c r="B59" t="str">
        <f>'3. Evaluación de procesos'!C111</f>
        <v>PR5.2</v>
      </c>
      <c r="C59" t="str">
        <f>'3. Evaluación de procesos'!G111</f>
        <v xml:space="preserve">Select…. </v>
      </c>
      <c r="D59" s="109" t="str">
        <f t="shared" ref="D59:D61" si="10">$B$13</f>
        <v>Yes</v>
      </c>
      <c r="E59" s="127" t="str">
        <f>$C$13</f>
        <v xml:space="preserve">Select…. </v>
      </c>
      <c r="F59" t="str">
        <f t="shared" si="0"/>
        <v>No target set</v>
      </c>
      <c r="G59" t="str">
        <f t="shared" si="1"/>
        <v>No target set</v>
      </c>
      <c r="H59" t="str">
        <f t="shared" si="2"/>
        <v>No target set</v>
      </c>
      <c r="I59" t="str">
        <f t="shared" si="3"/>
        <v>No target set</v>
      </c>
      <c r="J59" s="3">
        <v>36</v>
      </c>
    </row>
    <row r="60" spans="1:10" x14ac:dyDescent="0.2">
      <c r="A60" t="s">
        <v>162</v>
      </c>
      <c r="B60" t="str">
        <f>'3. Evaluación de procesos'!C114</f>
        <v>PR5.3</v>
      </c>
      <c r="C60" t="str">
        <f>'3. Evaluación de procesos'!G114</f>
        <v xml:space="preserve">Select…. </v>
      </c>
      <c r="D60" s="109" t="str">
        <f t="shared" si="10"/>
        <v>Yes</v>
      </c>
      <c r="E60" s="127" t="str">
        <f>$C$13</f>
        <v xml:space="preserve">Select…. </v>
      </c>
      <c r="F60" t="str">
        <f t="shared" si="0"/>
        <v>No target set</v>
      </c>
      <c r="G60" t="str">
        <f t="shared" si="1"/>
        <v>No target set</v>
      </c>
      <c r="H60" t="str">
        <f t="shared" si="2"/>
        <v>No target set</v>
      </c>
      <c r="I60" t="str">
        <f t="shared" si="3"/>
        <v>No target set</v>
      </c>
      <c r="J60" s="3">
        <v>37</v>
      </c>
    </row>
    <row r="61" spans="1:10" x14ac:dyDescent="0.2">
      <c r="A61" t="s">
        <v>162</v>
      </c>
      <c r="B61" t="str">
        <f>'3. Evaluación de procesos'!C117</f>
        <v>PR5.4</v>
      </c>
      <c r="C61" t="str">
        <f>'3. Evaluación de procesos'!G117</f>
        <v xml:space="preserve">Select…. </v>
      </c>
      <c r="D61" s="109" t="str">
        <f t="shared" si="10"/>
        <v>Yes</v>
      </c>
      <c r="E61" s="127" t="str">
        <f>$C$13</f>
        <v xml:space="preserve">Select…. </v>
      </c>
      <c r="F61" t="str">
        <f t="shared" si="0"/>
        <v>No target set</v>
      </c>
      <c r="G61" t="str">
        <f t="shared" si="1"/>
        <v>No target set</v>
      </c>
      <c r="H61" t="str">
        <f t="shared" si="2"/>
        <v>No target set</v>
      </c>
      <c r="I61" t="str">
        <f t="shared" si="3"/>
        <v>No target set</v>
      </c>
      <c r="J61" s="3">
        <v>38</v>
      </c>
    </row>
    <row r="62" spans="1:10" x14ac:dyDescent="0.2">
      <c r="A62" t="s">
        <v>163</v>
      </c>
      <c r="B62" t="str">
        <f>'3. Evaluación de procesos'!C120</f>
        <v>PR6.1</v>
      </c>
      <c r="C62" t="str">
        <f>'3. Evaluación de procesos'!G120</f>
        <v xml:space="preserve">Select…. </v>
      </c>
      <c r="D62" s="109" t="str">
        <f>$B$14</f>
        <v>Yes</v>
      </c>
      <c r="E62" s="127" t="str">
        <f>$C$14</f>
        <v xml:space="preserve">Select…. </v>
      </c>
      <c r="F62" t="str">
        <f t="shared" si="0"/>
        <v>No target set</v>
      </c>
      <c r="G62" t="str">
        <f t="shared" si="1"/>
        <v>No target set</v>
      </c>
      <c r="H62" t="str">
        <f t="shared" si="2"/>
        <v>No target set</v>
      </c>
      <c r="I62" t="str">
        <f t="shared" si="3"/>
        <v>No target set</v>
      </c>
      <c r="J62" s="3">
        <v>39</v>
      </c>
    </row>
    <row r="63" spans="1:10" x14ac:dyDescent="0.2">
      <c r="A63" t="s">
        <v>163</v>
      </c>
      <c r="B63" t="str">
        <f>'3. Evaluación de procesos'!C123</f>
        <v>PR6.2</v>
      </c>
      <c r="C63" t="str">
        <f>'3. Evaluación de procesos'!G123</f>
        <v xml:space="preserve">Select…. </v>
      </c>
      <c r="D63" s="109" t="str">
        <f t="shared" ref="D63:D66" si="11">$B$14</f>
        <v>Yes</v>
      </c>
      <c r="E63" s="127" t="str">
        <f>$C$14</f>
        <v xml:space="preserve">Select…. </v>
      </c>
      <c r="F63" t="str">
        <f t="shared" si="0"/>
        <v>No target set</v>
      </c>
      <c r="G63" t="str">
        <f t="shared" si="1"/>
        <v>No target set</v>
      </c>
      <c r="H63" t="str">
        <f t="shared" si="2"/>
        <v>No target set</v>
      </c>
      <c r="I63" t="str">
        <f t="shared" si="3"/>
        <v>No target set</v>
      </c>
      <c r="J63" s="3">
        <v>40</v>
      </c>
    </row>
    <row r="64" spans="1:10" x14ac:dyDescent="0.2">
      <c r="A64" t="s">
        <v>163</v>
      </c>
      <c r="B64" t="str">
        <f>'3. Evaluación de procesos'!C126</f>
        <v>PR6.3</v>
      </c>
      <c r="C64" t="str">
        <f>'3. Evaluación de procesos'!G126</f>
        <v xml:space="preserve">Select…. </v>
      </c>
      <c r="D64" s="109" t="str">
        <f t="shared" si="11"/>
        <v>Yes</v>
      </c>
      <c r="E64" s="127" t="str">
        <f>$C$14</f>
        <v xml:space="preserve">Select…. </v>
      </c>
      <c r="F64" t="str">
        <f t="shared" si="0"/>
        <v>No target set</v>
      </c>
      <c r="G64" t="str">
        <f t="shared" si="1"/>
        <v>No target set</v>
      </c>
      <c r="H64" t="str">
        <f t="shared" si="2"/>
        <v>No target set</v>
      </c>
      <c r="I64" t="str">
        <f t="shared" si="3"/>
        <v>No target set</v>
      </c>
      <c r="J64" s="3">
        <v>41</v>
      </c>
    </row>
    <row r="65" spans="1:10" x14ac:dyDescent="0.2">
      <c r="A65" t="s">
        <v>163</v>
      </c>
      <c r="B65" t="str">
        <f>'3. Evaluación de procesos'!C129</f>
        <v>PR6.4</v>
      </c>
      <c r="C65" t="str">
        <f>'3. Evaluación de procesos'!G129</f>
        <v xml:space="preserve">Select…. </v>
      </c>
      <c r="D65" s="109" t="str">
        <f t="shared" si="11"/>
        <v>Yes</v>
      </c>
      <c r="E65" s="127" t="str">
        <f>$C$14</f>
        <v xml:space="preserve">Select…. </v>
      </c>
      <c r="F65" t="str">
        <f t="shared" si="0"/>
        <v>No target set</v>
      </c>
      <c r="G65" t="str">
        <f t="shared" si="1"/>
        <v>No target set</v>
      </c>
      <c r="H65" t="str">
        <f t="shared" si="2"/>
        <v>No target set</v>
      </c>
      <c r="I65" t="str">
        <f t="shared" si="3"/>
        <v>No target set</v>
      </c>
      <c r="J65" s="3">
        <v>42</v>
      </c>
    </row>
    <row r="66" spans="1:10" x14ac:dyDescent="0.2">
      <c r="A66" t="s">
        <v>163</v>
      </c>
      <c r="B66" t="str">
        <f>'3. Evaluación de procesos'!C132</f>
        <v>PR6.5</v>
      </c>
      <c r="C66" t="str">
        <f>'3. Evaluación de procesos'!G132</f>
        <v xml:space="preserve">Select…. </v>
      </c>
      <c r="D66" s="109" t="str">
        <f t="shared" si="11"/>
        <v>Yes</v>
      </c>
      <c r="E66" s="127" t="str">
        <f>$C$14</f>
        <v xml:space="preserve">Select…. </v>
      </c>
      <c r="F66" t="str">
        <f t="shared" si="0"/>
        <v>No target set</v>
      </c>
      <c r="G66" t="str">
        <f t="shared" si="1"/>
        <v>No target set</v>
      </c>
      <c r="H66" t="str">
        <f t="shared" si="2"/>
        <v>No target set</v>
      </c>
      <c r="I66" t="str">
        <f t="shared" si="3"/>
        <v>No target set</v>
      </c>
      <c r="J66" s="3">
        <v>43</v>
      </c>
    </row>
    <row r="67" spans="1:10" x14ac:dyDescent="0.2">
      <c r="A67" t="s">
        <v>164</v>
      </c>
      <c r="B67" t="str">
        <f>'3. Evaluación de procesos'!C135</f>
        <v>PR7.1</v>
      </c>
      <c r="C67" t="str">
        <f>'3. Evaluación de procesos'!G135</f>
        <v xml:space="preserve">Select…. </v>
      </c>
      <c r="D67" s="109" t="str">
        <f>$B$15</f>
        <v>Yes</v>
      </c>
      <c r="E67" s="127" t="str">
        <f t="shared" ref="E67:E72" si="12">$C$15</f>
        <v xml:space="preserve">Select…. </v>
      </c>
      <c r="F67" t="str">
        <f t="shared" si="0"/>
        <v>No target set</v>
      </c>
      <c r="G67" t="str">
        <f t="shared" si="1"/>
        <v>No target set</v>
      </c>
      <c r="H67" t="str">
        <f t="shared" si="2"/>
        <v>No target set</v>
      </c>
      <c r="I67" t="str">
        <f t="shared" si="3"/>
        <v>No target set</v>
      </c>
      <c r="J67" s="3">
        <v>44</v>
      </c>
    </row>
    <row r="68" spans="1:10" x14ac:dyDescent="0.2">
      <c r="A68" t="s">
        <v>164</v>
      </c>
      <c r="B68" t="str">
        <f>'3. Evaluación de procesos'!C138</f>
        <v>PR7.2</v>
      </c>
      <c r="C68" t="str">
        <f>'3. Evaluación de procesos'!G138</f>
        <v xml:space="preserve">Select…. </v>
      </c>
      <c r="D68" s="109" t="str">
        <f t="shared" ref="D68:D72" si="13">$B$15</f>
        <v>Yes</v>
      </c>
      <c r="E68" s="127" t="str">
        <f t="shared" si="12"/>
        <v xml:space="preserve">Select…. </v>
      </c>
      <c r="F68" t="str">
        <f t="shared" si="0"/>
        <v>No target set</v>
      </c>
      <c r="G68" t="str">
        <f t="shared" si="1"/>
        <v>No target set</v>
      </c>
      <c r="H68" t="str">
        <f t="shared" si="2"/>
        <v>No target set</v>
      </c>
      <c r="I68" t="str">
        <f t="shared" si="3"/>
        <v>No target set</v>
      </c>
      <c r="J68" s="3">
        <v>45</v>
      </c>
    </row>
    <row r="69" spans="1:10" x14ac:dyDescent="0.2">
      <c r="A69" t="s">
        <v>164</v>
      </c>
      <c r="B69" t="str">
        <f>'3. Evaluación de procesos'!C141</f>
        <v>PR7.3</v>
      </c>
      <c r="C69" t="str">
        <f>'3. Evaluación de procesos'!G141</f>
        <v xml:space="preserve">Select…. </v>
      </c>
      <c r="D69" s="109" t="str">
        <f t="shared" si="13"/>
        <v>Yes</v>
      </c>
      <c r="E69" s="127" t="str">
        <f t="shared" si="12"/>
        <v xml:space="preserve">Select…. </v>
      </c>
      <c r="F69" t="str">
        <f t="shared" si="0"/>
        <v>No target set</v>
      </c>
      <c r="G69" t="str">
        <f t="shared" si="1"/>
        <v>No target set</v>
      </c>
      <c r="H69" t="str">
        <f t="shared" si="2"/>
        <v>No target set</v>
      </c>
      <c r="I69" t="str">
        <f t="shared" si="3"/>
        <v>No target set</v>
      </c>
      <c r="J69" s="3">
        <v>46</v>
      </c>
    </row>
    <row r="70" spans="1:10" x14ac:dyDescent="0.2">
      <c r="A70" t="s">
        <v>164</v>
      </c>
      <c r="B70" t="str">
        <f>'3. Evaluación de procesos'!C144</f>
        <v>PR7.4</v>
      </c>
      <c r="C70" t="str">
        <f>'3. Evaluación de procesos'!G144</f>
        <v xml:space="preserve">Select…. </v>
      </c>
      <c r="D70" s="109" t="str">
        <f t="shared" si="13"/>
        <v>Yes</v>
      </c>
      <c r="E70" s="127" t="str">
        <f t="shared" si="12"/>
        <v xml:space="preserve">Select…. </v>
      </c>
      <c r="F70" t="str">
        <f t="shared" si="0"/>
        <v>No target set</v>
      </c>
      <c r="G70" t="str">
        <f t="shared" si="1"/>
        <v>No target set</v>
      </c>
      <c r="H70" t="str">
        <f t="shared" si="2"/>
        <v>No target set</v>
      </c>
      <c r="I70" t="str">
        <f t="shared" si="3"/>
        <v>No target set</v>
      </c>
      <c r="J70" s="3">
        <v>47</v>
      </c>
    </row>
    <row r="71" spans="1:10" x14ac:dyDescent="0.2">
      <c r="A71" t="s">
        <v>164</v>
      </c>
      <c r="B71" t="str">
        <f>'3. Evaluación de procesos'!C147</f>
        <v>PR7.5</v>
      </c>
      <c r="C71" t="str">
        <f>'3. Evaluación de procesos'!G147</f>
        <v xml:space="preserve">Select…. </v>
      </c>
      <c r="D71" s="109" t="str">
        <f t="shared" si="13"/>
        <v>Yes</v>
      </c>
      <c r="E71" s="127" t="str">
        <f t="shared" si="12"/>
        <v xml:space="preserve">Select…. </v>
      </c>
      <c r="F71" t="str">
        <f t="shared" si="0"/>
        <v>No target set</v>
      </c>
      <c r="G71" t="str">
        <f t="shared" si="1"/>
        <v>No target set</v>
      </c>
      <c r="H71" t="str">
        <f t="shared" si="2"/>
        <v>No target set</v>
      </c>
      <c r="I71" t="str">
        <f t="shared" si="3"/>
        <v>No target set</v>
      </c>
      <c r="J71" s="3">
        <v>48</v>
      </c>
    </row>
    <row r="72" spans="1:10" x14ac:dyDescent="0.2">
      <c r="A72" t="s">
        <v>164</v>
      </c>
      <c r="B72" t="str">
        <f>'3. Evaluación de procesos'!C150</f>
        <v>PR7.6</v>
      </c>
      <c r="C72" t="str">
        <f>'3. Evaluación de procesos'!G150</f>
        <v xml:space="preserve">Select…. </v>
      </c>
      <c r="D72" s="109" t="str">
        <f t="shared" si="13"/>
        <v>Yes</v>
      </c>
      <c r="E72" s="127" t="str">
        <f t="shared" si="12"/>
        <v xml:space="preserve">Select…. </v>
      </c>
      <c r="F72" t="str">
        <f t="shared" si="0"/>
        <v>No target set</v>
      </c>
      <c r="G72" t="str">
        <f t="shared" si="1"/>
        <v>No target set</v>
      </c>
      <c r="H72" t="str">
        <f t="shared" si="2"/>
        <v>No target set</v>
      </c>
      <c r="I72" t="str">
        <f t="shared" si="3"/>
        <v>No target set</v>
      </c>
      <c r="J72" s="3">
        <v>49</v>
      </c>
    </row>
    <row r="73" spans="1:10" x14ac:dyDescent="0.2">
      <c r="A73" t="s">
        <v>165</v>
      </c>
      <c r="B73" t="str">
        <f>'3. Evaluación de procesos'!C153</f>
        <v>PR8.1</v>
      </c>
      <c r="C73" t="str">
        <f>'3. Evaluación de procesos'!G153</f>
        <v xml:space="preserve">Select…. </v>
      </c>
      <c r="D73" s="109" t="str">
        <f>$B$16</f>
        <v>Yes</v>
      </c>
      <c r="E73" s="127" t="str">
        <f>$C$16</f>
        <v xml:space="preserve">Select…. </v>
      </c>
      <c r="F73" t="str">
        <f t="shared" si="0"/>
        <v>No target set</v>
      </c>
      <c r="G73" t="str">
        <f t="shared" si="1"/>
        <v>No target set</v>
      </c>
      <c r="H73" t="str">
        <f t="shared" si="2"/>
        <v>No target set</v>
      </c>
      <c r="I73" t="str">
        <f t="shared" si="3"/>
        <v>No target set</v>
      </c>
      <c r="J73" s="3">
        <v>50</v>
      </c>
    </row>
    <row r="74" spans="1:10" x14ac:dyDescent="0.2">
      <c r="A74" t="s">
        <v>165</v>
      </c>
      <c r="B74" t="str">
        <f>'3. Evaluación de procesos'!C156</f>
        <v>PR8.2</v>
      </c>
      <c r="C74" t="str">
        <f>'3. Evaluación de procesos'!G156</f>
        <v xml:space="preserve">Select…. </v>
      </c>
      <c r="D74" s="109" t="str">
        <f t="shared" ref="D74:D76" si="14">$B$16</f>
        <v>Yes</v>
      </c>
      <c r="E74" s="127" t="str">
        <f>$C$16</f>
        <v xml:space="preserve">Select…. </v>
      </c>
      <c r="F74" t="str">
        <f t="shared" si="0"/>
        <v>No target set</v>
      </c>
      <c r="G74" t="str">
        <f t="shared" si="1"/>
        <v>No target set</v>
      </c>
      <c r="H74" t="str">
        <f t="shared" si="2"/>
        <v>No target set</v>
      </c>
      <c r="I74" t="str">
        <f t="shared" si="3"/>
        <v>No target set</v>
      </c>
      <c r="J74" s="3">
        <v>51</v>
      </c>
    </row>
    <row r="75" spans="1:10" x14ac:dyDescent="0.2">
      <c r="A75" t="s">
        <v>165</v>
      </c>
      <c r="B75" t="str">
        <f>'3. Evaluación de procesos'!C159</f>
        <v>PR8.3</v>
      </c>
      <c r="C75" t="str">
        <f>'3. Evaluación de procesos'!G159</f>
        <v xml:space="preserve">Select…. </v>
      </c>
      <c r="D75" s="109" t="str">
        <f t="shared" si="14"/>
        <v>Yes</v>
      </c>
      <c r="E75" s="127" t="str">
        <f>$C$16</f>
        <v xml:space="preserve">Select…. </v>
      </c>
      <c r="F75" t="str">
        <f t="shared" si="0"/>
        <v>No target set</v>
      </c>
      <c r="G75" t="str">
        <f t="shared" si="1"/>
        <v>No target set</v>
      </c>
      <c r="H75" t="str">
        <f t="shared" si="2"/>
        <v>No target set</v>
      </c>
      <c r="I75" t="str">
        <f t="shared" si="3"/>
        <v>No target set</v>
      </c>
      <c r="J75" s="3">
        <v>52</v>
      </c>
    </row>
    <row r="76" spans="1:10" x14ac:dyDescent="0.2">
      <c r="A76" t="s">
        <v>165</v>
      </c>
      <c r="B76" t="str">
        <f>'3. Evaluación de procesos'!C162</f>
        <v>PR8.4</v>
      </c>
      <c r="C76" t="str">
        <f>'3. Evaluación de procesos'!G162</f>
        <v xml:space="preserve">Select…. </v>
      </c>
      <c r="D76" s="109" t="str">
        <f t="shared" si="14"/>
        <v>Yes</v>
      </c>
      <c r="E76" s="127" t="str">
        <f>$C$16</f>
        <v xml:space="preserve">Select…. </v>
      </c>
      <c r="F76" t="str">
        <f t="shared" si="0"/>
        <v>No target set</v>
      </c>
      <c r="G76" t="str">
        <f t="shared" si="1"/>
        <v>No target set</v>
      </c>
      <c r="H76" t="str">
        <f t="shared" si="2"/>
        <v>No target set</v>
      </c>
      <c r="I76" t="str">
        <f t="shared" si="3"/>
        <v>No target set</v>
      </c>
      <c r="J76" s="3">
        <v>53</v>
      </c>
    </row>
    <row r="77" spans="1:10" x14ac:dyDescent="0.2">
      <c r="A77" t="s">
        <v>166</v>
      </c>
      <c r="B77" t="str">
        <f>'3. Evaluación de procesos'!C165</f>
        <v>PR9.1</v>
      </c>
      <c r="C77" t="str">
        <f>'3. Evaluación de procesos'!G165</f>
        <v xml:space="preserve">Select…. </v>
      </c>
      <c r="D77" s="109" t="str">
        <f>$B$17</f>
        <v>Yes</v>
      </c>
      <c r="E77" s="127" t="str">
        <f t="shared" ref="E77:E83" si="15">$C$17</f>
        <v xml:space="preserve">Select…. </v>
      </c>
      <c r="F77" t="str">
        <f t="shared" si="0"/>
        <v>No target set</v>
      </c>
      <c r="G77" t="str">
        <f t="shared" si="1"/>
        <v>No target set</v>
      </c>
      <c r="H77" t="str">
        <f t="shared" si="2"/>
        <v>No target set</v>
      </c>
      <c r="I77" t="str">
        <f t="shared" si="3"/>
        <v>No target set</v>
      </c>
      <c r="J77" s="3">
        <v>54</v>
      </c>
    </row>
    <row r="78" spans="1:10" x14ac:dyDescent="0.2">
      <c r="A78" t="s">
        <v>166</v>
      </c>
      <c r="B78" t="str">
        <f>'3. Evaluación de procesos'!C168</f>
        <v>PR9.2</v>
      </c>
      <c r="C78" t="str">
        <f>'3. Evaluación de procesos'!G168</f>
        <v xml:space="preserve">Select…. </v>
      </c>
      <c r="D78" s="109" t="str">
        <f t="shared" ref="D78:D83" si="16">$B$17</f>
        <v>Yes</v>
      </c>
      <c r="E78" s="127" t="str">
        <f t="shared" si="15"/>
        <v xml:space="preserve">Select…. </v>
      </c>
      <c r="F78" t="str">
        <f t="shared" si="0"/>
        <v>No target set</v>
      </c>
      <c r="G78" t="str">
        <f t="shared" si="1"/>
        <v>No target set</v>
      </c>
      <c r="H78" t="str">
        <f t="shared" si="2"/>
        <v>No target set</v>
      </c>
      <c r="I78" t="str">
        <f t="shared" si="3"/>
        <v>No target set</v>
      </c>
      <c r="J78" s="3">
        <v>55</v>
      </c>
    </row>
    <row r="79" spans="1:10" x14ac:dyDescent="0.2">
      <c r="A79" t="s">
        <v>166</v>
      </c>
      <c r="B79" t="str">
        <f>'3. Evaluación de procesos'!C171</f>
        <v>PR9.3</v>
      </c>
      <c r="C79" t="str">
        <f>'3. Evaluación de procesos'!G171</f>
        <v xml:space="preserve">Select…. </v>
      </c>
      <c r="D79" s="109" t="str">
        <f t="shared" si="16"/>
        <v>Yes</v>
      </c>
      <c r="E79" s="127" t="str">
        <f t="shared" si="15"/>
        <v xml:space="preserve">Select…. </v>
      </c>
      <c r="F79" t="str">
        <f t="shared" si="0"/>
        <v>No target set</v>
      </c>
      <c r="G79" t="str">
        <f t="shared" si="1"/>
        <v>No target set</v>
      </c>
      <c r="H79" t="str">
        <f t="shared" si="2"/>
        <v>No target set</v>
      </c>
      <c r="I79" t="str">
        <f t="shared" si="3"/>
        <v>No target set</v>
      </c>
      <c r="J79" s="3">
        <v>56</v>
      </c>
    </row>
    <row r="80" spans="1:10" x14ac:dyDescent="0.2">
      <c r="A80" t="s">
        <v>166</v>
      </c>
      <c r="B80" t="str">
        <f>'3. Evaluación de procesos'!C174</f>
        <v>PR9.4</v>
      </c>
      <c r="C80" t="str">
        <f>'3. Evaluación de procesos'!G174</f>
        <v xml:space="preserve">Select…. </v>
      </c>
      <c r="D80" s="109" t="str">
        <f t="shared" si="16"/>
        <v>Yes</v>
      </c>
      <c r="E80" s="127" t="str">
        <f t="shared" si="15"/>
        <v xml:space="preserve">Select…. </v>
      </c>
      <c r="F80" t="str">
        <f t="shared" si="0"/>
        <v>No target set</v>
      </c>
      <c r="G80" t="str">
        <f t="shared" si="1"/>
        <v>No target set</v>
      </c>
      <c r="H80" t="str">
        <f t="shared" si="2"/>
        <v>No target set</v>
      </c>
      <c r="I80" t="str">
        <f t="shared" si="3"/>
        <v>No target set</v>
      </c>
      <c r="J80" s="3">
        <v>57</v>
      </c>
    </row>
    <row r="81" spans="1:10" x14ac:dyDescent="0.2">
      <c r="A81" t="s">
        <v>166</v>
      </c>
      <c r="B81" t="str">
        <f>'3. Evaluación de procesos'!C177</f>
        <v>PR9.5</v>
      </c>
      <c r="C81" t="str">
        <f>'3. Evaluación de procesos'!G177</f>
        <v xml:space="preserve">Select…. </v>
      </c>
      <c r="D81" s="109" t="str">
        <f t="shared" si="16"/>
        <v>Yes</v>
      </c>
      <c r="E81" s="127" t="str">
        <f t="shared" si="15"/>
        <v xml:space="preserve">Select…. </v>
      </c>
      <c r="F81" t="str">
        <f t="shared" si="0"/>
        <v>No target set</v>
      </c>
      <c r="G81" t="str">
        <f t="shared" si="1"/>
        <v>No target set</v>
      </c>
      <c r="H81" t="str">
        <f t="shared" si="2"/>
        <v>No target set</v>
      </c>
      <c r="I81" t="str">
        <f t="shared" si="3"/>
        <v>No target set</v>
      </c>
      <c r="J81" s="3">
        <v>58</v>
      </c>
    </row>
    <row r="82" spans="1:10" x14ac:dyDescent="0.2">
      <c r="A82" t="s">
        <v>166</v>
      </c>
      <c r="B82" t="str">
        <f>'3. Evaluación de procesos'!C180</f>
        <v>PR9.6</v>
      </c>
      <c r="C82" t="str">
        <f>'3. Evaluación de procesos'!G180</f>
        <v xml:space="preserve">Select…. </v>
      </c>
      <c r="D82" s="109" t="str">
        <f t="shared" si="16"/>
        <v>Yes</v>
      </c>
      <c r="E82" s="127" t="str">
        <f t="shared" si="15"/>
        <v xml:space="preserve">Select…. </v>
      </c>
      <c r="F82" t="str">
        <f t="shared" si="0"/>
        <v>No target set</v>
      </c>
      <c r="G82" t="str">
        <f t="shared" si="1"/>
        <v>No target set</v>
      </c>
      <c r="H82" t="str">
        <f t="shared" si="2"/>
        <v>No target set</v>
      </c>
      <c r="I82" t="str">
        <f t="shared" si="3"/>
        <v>No target set</v>
      </c>
      <c r="J82" s="3">
        <v>59</v>
      </c>
    </row>
    <row r="83" spans="1:10" x14ac:dyDescent="0.2">
      <c r="A83" t="s">
        <v>166</v>
      </c>
      <c r="B83" t="str">
        <f>'3. Evaluación de procesos'!C183</f>
        <v>PR9.7</v>
      </c>
      <c r="C83" t="str">
        <f>'3. Evaluación de procesos'!G183</f>
        <v xml:space="preserve">Select…. </v>
      </c>
      <c r="D83" s="109" t="str">
        <f t="shared" si="16"/>
        <v>Yes</v>
      </c>
      <c r="E83" s="127" t="str">
        <f t="shared" si="15"/>
        <v xml:space="preserve">Select…. </v>
      </c>
      <c r="F83" t="str">
        <f t="shared" si="0"/>
        <v>No target set</v>
      </c>
      <c r="G83" t="str">
        <f t="shared" si="1"/>
        <v>No target set</v>
      </c>
      <c r="H83" t="str">
        <f t="shared" si="2"/>
        <v>No target set</v>
      </c>
      <c r="I83" t="str">
        <f t="shared" si="3"/>
        <v>No target set</v>
      </c>
      <c r="J83" s="3">
        <v>60</v>
      </c>
    </row>
    <row r="84" spans="1:10" x14ac:dyDescent="0.2">
      <c r="A84" t="s">
        <v>167</v>
      </c>
      <c r="B84" t="str">
        <f>'3. Evaluación de procesos'!C186</f>
        <v>PR10.1</v>
      </c>
      <c r="C84" t="str">
        <f>'3. Evaluación de procesos'!G186</f>
        <v xml:space="preserve">Select…. </v>
      </c>
      <c r="D84" s="109" t="str">
        <f>$B$18</f>
        <v>Yes</v>
      </c>
      <c r="E84" s="127" t="str">
        <f>$C$18</f>
        <v xml:space="preserve">Select…. </v>
      </c>
      <c r="F84" t="str">
        <f t="shared" si="0"/>
        <v>No target set</v>
      </c>
      <c r="G84" t="str">
        <f t="shared" si="1"/>
        <v>No target set</v>
      </c>
      <c r="H84" t="str">
        <f t="shared" si="2"/>
        <v>No target set</v>
      </c>
      <c r="I84" t="str">
        <f t="shared" si="3"/>
        <v>No target set</v>
      </c>
      <c r="J84" s="3">
        <v>61</v>
      </c>
    </row>
    <row r="85" spans="1:10" x14ac:dyDescent="0.2">
      <c r="A85" t="s">
        <v>167</v>
      </c>
      <c r="B85" t="str">
        <f>'3. Evaluación de procesos'!C189</f>
        <v>PR10.2</v>
      </c>
      <c r="C85" t="str">
        <f>'3. Evaluación de procesos'!G189</f>
        <v xml:space="preserve">Select…. </v>
      </c>
      <c r="D85" s="109" t="str">
        <f t="shared" ref="D85:D87" si="17">$B$18</f>
        <v>Yes</v>
      </c>
      <c r="E85" s="127" t="str">
        <f>$C$18</f>
        <v xml:space="preserve">Select…. </v>
      </c>
      <c r="F85" t="str">
        <f t="shared" si="0"/>
        <v>No target set</v>
      </c>
      <c r="G85" t="str">
        <f t="shared" si="1"/>
        <v>No target set</v>
      </c>
      <c r="H85" t="str">
        <f t="shared" si="2"/>
        <v>No target set</v>
      </c>
      <c r="I85" t="str">
        <f t="shared" si="3"/>
        <v>No target set</v>
      </c>
      <c r="J85" s="3">
        <v>62</v>
      </c>
    </row>
    <row r="86" spans="1:10" x14ac:dyDescent="0.2">
      <c r="A86" t="s">
        <v>167</v>
      </c>
      <c r="B86" t="str">
        <f>'3. Evaluación de procesos'!C192</f>
        <v>PR10.3</v>
      </c>
      <c r="C86" t="str">
        <f>'3. Evaluación de procesos'!G192</f>
        <v xml:space="preserve">Select…. </v>
      </c>
      <c r="D86" s="109" t="str">
        <f t="shared" si="17"/>
        <v>Yes</v>
      </c>
      <c r="E86" s="127" t="str">
        <f>$C$18</f>
        <v xml:space="preserve">Select…. </v>
      </c>
      <c r="F86" t="str">
        <f t="shared" si="0"/>
        <v>No target set</v>
      </c>
      <c r="G86" t="str">
        <f t="shared" si="1"/>
        <v>No target set</v>
      </c>
      <c r="H86" t="str">
        <f t="shared" si="2"/>
        <v>No target set</v>
      </c>
      <c r="I86" t="str">
        <f t="shared" si="3"/>
        <v>No target set</v>
      </c>
      <c r="J86" s="3">
        <v>63</v>
      </c>
    </row>
    <row r="87" spans="1:10" x14ac:dyDescent="0.2">
      <c r="A87" t="s">
        <v>167</v>
      </c>
      <c r="B87" t="str">
        <f>'3. Evaluación de procesos'!C195</f>
        <v>PR10.4</v>
      </c>
      <c r="C87" t="str">
        <f>'3. Evaluación de procesos'!G195</f>
        <v xml:space="preserve">Select…. </v>
      </c>
      <c r="D87" s="109" t="str">
        <f t="shared" si="17"/>
        <v>Yes</v>
      </c>
      <c r="E87" s="127" t="str">
        <f>$C$18</f>
        <v xml:space="preserve">Select…. </v>
      </c>
      <c r="F87" t="str">
        <f t="shared" si="0"/>
        <v>No target set</v>
      </c>
      <c r="G87" t="str">
        <f t="shared" si="1"/>
        <v>No target set</v>
      </c>
      <c r="H87" t="str">
        <f t="shared" si="2"/>
        <v>No target set</v>
      </c>
      <c r="I87" t="str">
        <f t="shared" si="3"/>
        <v>No target set</v>
      </c>
      <c r="J87" s="3">
        <v>64</v>
      </c>
    </row>
    <row r="88" spans="1:10" x14ac:dyDescent="0.2">
      <c r="A88" t="s">
        <v>168</v>
      </c>
      <c r="B88" t="str">
        <f>'3. Evaluación de procesos'!C198</f>
        <v>PR11.1</v>
      </c>
      <c r="C88" t="str">
        <f>'3. Evaluación de procesos'!G198</f>
        <v xml:space="preserve">Select…. </v>
      </c>
      <c r="D88" s="109" t="str">
        <f>$B$19</f>
        <v>Yes</v>
      </c>
      <c r="E88" s="127" t="str">
        <f t="shared" ref="E88:E93" si="18">$C$19</f>
        <v xml:space="preserve">Select…. </v>
      </c>
      <c r="F88" t="str">
        <f t="shared" si="0"/>
        <v>No target set</v>
      </c>
      <c r="G88" t="str">
        <f t="shared" si="1"/>
        <v>No target set</v>
      </c>
      <c r="H88" t="str">
        <f t="shared" si="2"/>
        <v>No target set</v>
      </c>
      <c r="I88" t="str">
        <f t="shared" si="3"/>
        <v>No target set</v>
      </c>
      <c r="J88" s="3">
        <v>65</v>
      </c>
    </row>
    <row r="89" spans="1:10" x14ac:dyDescent="0.2">
      <c r="A89" t="s">
        <v>168</v>
      </c>
      <c r="B89" t="str">
        <f>'3. Evaluación de procesos'!C201</f>
        <v>PR11.2</v>
      </c>
      <c r="C89" t="str">
        <f>'3. Evaluación de procesos'!G201</f>
        <v xml:space="preserve">Select…. </v>
      </c>
      <c r="D89" s="109" t="str">
        <f t="shared" ref="D89:D93" si="19">$B$19</f>
        <v>Yes</v>
      </c>
      <c r="E89" s="127" t="str">
        <f t="shared" si="18"/>
        <v xml:space="preserve">Select…. </v>
      </c>
      <c r="F89" t="str">
        <f t="shared" ref="F89:F108" si="20">IF(E89="Select…. ", "No target set", IF(E89&gt;=0,"Yes","No"))</f>
        <v>No target set</v>
      </c>
      <c r="G89" t="str">
        <f t="shared" ref="G89:G108" si="21">IF(E89="Select…. ", "No target set", IF(E89&gt;=1,"Yes","No"))</f>
        <v>No target set</v>
      </c>
      <c r="H89" t="str">
        <f t="shared" ref="H89:H108" si="22">IF(E89="Select…. ", "No target set", IF(E89&gt;=2,"Yes","No"))</f>
        <v>No target set</v>
      </c>
      <c r="I89" t="str">
        <f t="shared" ref="I89:I108" si="23">IF(E89="Select…. ", "No target set", IF(E89&gt;=3,"Yes","No"))</f>
        <v>No target set</v>
      </c>
      <c r="J89" s="3">
        <v>66</v>
      </c>
    </row>
    <row r="90" spans="1:10" x14ac:dyDescent="0.2">
      <c r="A90" t="s">
        <v>168</v>
      </c>
      <c r="B90" t="str">
        <f>'3. Evaluación de procesos'!C204</f>
        <v>PR11.3</v>
      </c>
      <c r="C90" t="str">
        <f>'3. Evaluación de procesos'!G204</f>
        <v xml:space="preserve">Select…. </v>
      </c>
      <c r="D90" s="109" t="str">
        <f t="shared" si="19"/>
        <v>Yes</v>
      </c>
      <c r="E90" s="127" t="str">
        <f t="shared" si="18"/>
        <v xml:space="preserve">Select…. </v>
      </c>
      <c r="F90" t="str">
        <f t="shared" si="20"/>
        <v>No target set</v>
      </c>
      <c r="G90" t="str">
        <f t="shared" si="21"/>
        <v>No target set</v>
      </c>
      <c r="H90" t="str">
        <f t="shared" si="22"/>
        <v>No target set</v>
      </c>
      <c r="I90" t="str">
        <f t="shared" si="23"/>
        <v>No target set</v>
      </c>
      <c r="J90" s="3">
        <v>67</v>
      </c>
    </row>
    <row r="91" spans="1:10" x14ac:dyDescent="0.2">
      <c r="A91" t="s">
        <v>168</v>
      </c>
      <c r="B91" t="str">
        <f>'3. Evaluación de procesos'!C207</f>
        <v>PR11.4</v>
      </c>
      <c r="C91" t="str">
        <f>'3. Evaluación de procesos'!G207</f>
        <v xml:space="preserve">Select…. </v>
      </c>
      <c r="D91" s="109" t="str">
        <f t="shared" si="19"/>
        <v>Yes</v>
      </c>
      <c r="E91" s="127" t="str">
        <f t="shared" si="18"/>
        <v xml:space="preserve">Select…. </v>
      </c>
      <c r="F91" t="str">
        <f t="shared" si="20"/>
        <v>No target set</v>
      </c>
      <c r="G91" t="str">
        <f t="shared" si="21"/>
        <v>No target set</v>
      </c>
      <c r="H91" t="str">
        <f t="shared" si="22"/>
        <v>No target set</v>
      </c>
      <c r="I91" t="str">
        <f t="shared" si="23"/>
        <v>No target set</v>
      </c>
      <c r="J91" s="3">
        <v>68</v>
      </c>
    </row>
    <row r="92" spans="1:10" x14ac:dyDescent="0.2">
      <c r="A92" t="s">
        <v>168</v>
      </c>
      <c r="B92" t="str">
        <f>'3. Evaluación de procesos'!C210</f>
        <v>PR11.5</v>
      </c>
      <c r="C92" t="str">
        <f>'3. Evaluación de procesos'!G210</f>
        <v xml:space="preserve">Select…. </v>
      </c>
      <c r="D92" s="109" t="str">
        <f t="shared" si="19"/>
        <v>Yes</v>
      </c>
      <c r="E92" s="127" t="str">
        <f t="shared" si="18"/>
        <v xml:space="preserve">Select…. </v>
      </c>
      <c r="F92" t="str">
        <f t="shared" si="20"/>
        <v>No target set</v>
      </c>
      <c r="G92" t="str">
        <f t="shared" si="21"/>
        <v>No target set</v>
      </c>
      <c r="H92" t="str">
        <f t="shared" si="22"/>
        <v>No target set</v>
      </c>
      <c r="I92" t="str">
        <f t="shared" si="23"/>
        <v>No target set</v>
      </c>
      <c r="J92" s="3">
        <v>69</v>
      </c>
    </row>
    <row r="93" spans="1:10" x14ac:dyDescent="0.2">
      <c r="A93" t="s">
        <v>168</v>
      </c>
      <c r="B93" t="str">
        <f>'3. Evaluación de procesos'!C213</f>
        <v>PR11.6</v>
      </c>
      <c r="C93" t="str">
        <f>'3. Evaluación de procesos'!G213</f>
        <v xml:space="preserve">Select…. </v>
      </c>
      <c r="D93" s="109" t="str">
        <f t="shared" si="19"/>
        <v>Yes</v>
      </c>
      <c r="E93" s="127" t="str">
        <f t="shared" si="18"/>
        <v xml:space="preserve">Select…. </v>
      </c>
      <c r="F93" t="str">
        <f t="shared" si="20"/>
        <v>No target set</v>
      </c>
      <c r="G93" t="str">
        <f t="shared" si="21"/>
        <v>No target set</v>
      </c>
      <c r="H93" t="str">
        <f t="shared" si="22"/>
        <v>No target set</v>
      </c>
      <c r="I93" t="str">
        <f t="shared" si="23"/>
        <v>No target set</v>
      </c>
      <c r="J93" s="3">
        <v>70</v>
      </c>
    </row>
    <row r="94" spans="1:10" x14ac:dyDescent="0.2">
      <c r="A94" t="s">
        <v>169</v>
      </c>
      <c r="B94" t="str">
        <f>'3. Evaluación de procesos'!C216</f>
        <v>PR12.1</v>
      </c>
      <c r="C94" t="str">
        <f>'3. Evaluación de procesos'!G216</f>
        <v xml:space="preserve">Select…. </v>
      </c>
      <c r="D94" s="109" t="str">
        <f>$B$20</f>
        <v>Yes</v>
      </c>
      <c r="E94" s="127" t="str">
        <f t="shared" ref="E94:E100" si="24">$C$20</f>
        <v xml:space="preserve">Select…. </v>
      </c>
      <c r="F94" t="str">
        <f t="shared" si="20"/>
        <v>No target set</v>
      </c>
      <c r="G94" t="str">
        <f t="shared" si="21"/>
        <v>No target set</v>
      </c>
      <c r="H94" t="str">
        <f t="shared" si="22"/>
        <v>No target set</v>
      </c>
      <c r="I94" t="str">
        <f t="shared" si="23"/>
        <v>No target set</v>
      </c>
      <c r="J94" s="3">
        <v>71</v>
      </c>
    </row>
    <row r="95" spans="1:10" x14ac:dyDescent="0.2">
      <c r="A95" t="s">
        <v>169</v>
      </c>
      <c r="B95" t="str">
        <f>'3. Evaluación de procesos'!C219</f>
        <v>PR12.2</v>
      </c>
      <c r="C95" t="str">
        <f>'3. Evaluación de procesos'!G219</f>
        <v xml:space="preserve">Select…. </v>
      </c>
      <c r="D95" s="109" t="str">
        <f t="shared" ref="D95:D100" si="25">$B$20</f>
        <v>Yes</v>
      </c>
      <c r="E95" s="127" t="str">
        <f t="shared" si="24"/>
        <v xml:space="preserve">Select…. </v>
      </c>
      <c r="F95" t="str">
        <f t="shared" si="20"/>
        <v>No target set</v>
      </c>
      <c r="G95" t="str">
        <f t="shared" si="21"/>
        <v>No target set</v>
      </c>
      <c r="H95" t="str">
        <f t="shared" si="22"/>
        <v>No target set</v>
      </c>
      <c r="I95" t="str">
        <f t="shared" si="23"/>
        <v>No target set</v>
      </c>
      <c r="J95" s="3">
        <v>72</v>
      </c>
    </row>
    <row r="96" spans="1:10" x14ac:dyDescent="0.2">
      <c r="A96" t="s">
        <v>169</v>
      </c>
      <c r="B96" t="str">
        <f>'3. Evaluación de procesos'!C222</f>
        <v>PR12.3</v>
      </c>
      <c r="C96" t="str">
        <f>'3. Evaluación de procesos'!G222</f>
        <v xml:space="preserve">Select…. </v>
      </c>
      <c r="D96" s="109" t="str">
        <f t="shared" si="25"/>
        <v>Yes</v>
      </c>
      <c r="E96" s="127" t="str">
        <f t="shared" si="24"/>
        <v xml:space="preserve">Select…. </v>
      </c>
      <c r="F96" t="str">
        <f t="shared" si="20"/>
        <v>No target set</v>
      </c>
      <c r="G96" t="str">
        <f t="shared" si="21"/>
        <v>No target set</v>
      </c>
      <c r="H96" t="str">
        <f t="shared" si="22"/>
        <v>No target set</v>
      </c>
      <c r="I96" t="str">
        <f t="shared" si="23"/>
        <v>No target set</v>
      </c>
      <c r="J96" s="3">
        <v>73</v>
      </c>
    </row>
    <row r="97" spans="1:10" x14ac:dyDescent="0.2">
      <c r="A97" t="s">
        <v>169</v>
      </c>
      <c r="B97" t="str">
        <f>'3. Evaluación de procesos'!C225</f>
        <v>PR12.4</v>
      </c>
      <c r="C97" t="str">
        <f>'3. Evaluación de procesos'!G225</f>
        <v xml:space="preserve">Select…. </v>
      </c>
      <c r="D97" s="109" t="str">
        <f t="shared" si="25"/>
        <v>Yes</v>
      </c>
      <c r="E97" s="127" t="str">
        <f t="shared" si="24"/>
        <v xml:space="preserve">Select…. </v>
      </c>
      <c r="F97" t="str">
        <f t="shared" si="20"/>
        <v>No target set</v>
      </c>
      <c r="G97" t="str">
        <f t="shared" si="21"/>
        <v>No target set</v>
      </c>
      <c r="H97" t="str">
        <f t="shared" si="22"/>
        <v>No target set</v>
      </c>
      <c r="I97" t="str">
        <f t="shared" si="23"/>
        <v>No target set</v>
      </c>
      <c r="J97" s="3">
        <v>74</v>
      </c>
    </row>
    <row r="98" spans="1:10" x14ac:dyDescent="0.2">
      <c r="A98" t="s">
        <v>169</v>
      </c>
      <c r="B98" t="str">
        <f>'3. Evaluación de procesos'!C228</f>
        <v>PR12.5</v>
      </c>
      <c r="C98" t="str">
        <f>'3. Evaluación de procesos'!G228</f>
        <v xml:space="preserve">Select…. </v>
      </c>
      <c r="D98" s="109" t="str">
        <f t="shared" si="25"/>
        <v>Yes</v>
      </c>
      <c r="E98" s="127" t="str">
        <f t="shared" si="24"/>
        <v xml:space="preserve">Select…. </v>
      </c>
      <c r="F98" t="str">
        <f t="shared" si="20"/>
        <v>No target set</v>
      </c>
      <c r="G98" t="str">
        <f t="shared" si="21"/>
        <v>No target set</v>
      </c>
      <c r="H98" t="str">
        <f t="shared" si="22"/>
        <v>No target set</v>
      </c>
      <c r="I98" t="str">
        <f t="shared" si="23"/>
        <v>No target set</v>
      </c>
      <c r="J98" s="3">
        <v>75</v>
      </c>
    </row>
    <row r="99" spans="1:10" x14ac:dyDescent="0.2">
      <c r="A99" t="s">
        <v>169</v>
      </c>
      <c r="B99" t="str">
        <f>'3. Evaluación de procesos'!C231</f>
        <v>PR12.6</v>
      </c>
      <c r="C99" t="str">
        <f>'3. Evaluación de procesos'!G231</f>
        <v xml:space="preserve">Select…. </v>
      </c>
      <c r="D99" s="109" t="str">
        <f t="shared" si="25"/>
        <v>Yes</v>
      </c>
      <c r="E99" s="127" t="str">
        <f t="shared" si="24"/>
        <v xml:space="preserve">Select…. </v>
      </c>
      <c r="F99" t="str">
        <f t="shared" si="20"/>
        <v>No target set</v>
      </c>
      <c r="G99" t="str">
        <f t="shared" si="21"/>
        <v>No target set</v>
      </c>
      <c r="H99" t="str">
        <f t="shared" si="22"/>
        <v>No target set</v>
      </c>
      <c r="I99" t="str">
        <f t="shared" si="23"/>
        <v>No target set</v>
      </c>
      <c r="J99" s="3">
        <v>76</v>
      </c>
    </row>
    <row r="100" spans="1:10" x14ac:dyDescent="0.2">
      <c r="A100" t="s">
        <v>169</v>
      </c>
      <c r="B100" t="str">
        <f>'3. Evaluación de procesos'!C234</f>
        <v>PR12.7</v>
      </c>
      <c r="C100" t="str">
        <f>'3. Evaluación de procesos'!G234</f>
        <v xml:space="preserve">Select…. </v>
      </c>
      <c r="D100" s="109" t="str">
        <f t="shared" si="25"/>
        <v>Yes</v>
      </c>
      <c r="E100" s="127" t="str">
        <f t="shared" si="24"/>
        <v xml:space="preserve">Select…. </v>
      </c>
      <c r="F100" t="str">
        <f t="shared" si="20"/>
        <v>No target set</v>
      </c>
      <c r="G100" t="str">
        <f t="shared" si="21"/>
        <v>No target set</v>
      </c>
      <c r="H100" t="str">
        <f t="shared" si="22"/>
        <v>No target set</v>
      </c>
      <c r="I100" t="str">
        <f t="shared" si="23"/>
        <v>No target set</v>
      </c>
      <c r="J100" s="3">
        <v>77</v>
      </c>
    </row>
    <row r="101" spans="1:10" x14ac:dyDescent="0.2">
      <c r="A101" t="s">
        <v>170</v>
      </c>
      <c r="B101" t="str">
        <f>'3. Evaluación de procesos'!C237</f>
        <v>PR13.1</v>
      </c>
      <c r="C101" t="str">
        <f>'3. Evaluación de procesos'!G237</f>
        <v xml:space="preserve">Select…. </v>
      </c>
      <c r="D101" s="109" t="str">
        <f>$B$21</f>
        <v>Yes</v>
      </c>
      <c r="E101" s="127" t="str">
        <f t="shared" ref="E101:E106" si="26">$C$21</f>
        <v xml:space="preserve">Select…. </v>
      </c>
      <c r="F101" t="str">
        <f t="shared" si="20"/>
        <v>No target set</v>
      </c>
      <c r="G101" t="str">
        <f t="shared" si="21"/>
        <v>No target set</v>
      </c>
      <c r="H101" t="str">
        <f t="shared" si="22"/>
        <v>No target set</v>
      </c>
      <c r="I101" t="str">
        <f t="shared" si="23"/>
        <v>No target set</v>
      </c>
      <c r="J101" s="3">
        <v>78</v>
      </c>
    </row>
    <row r="102" spans="1:10" x14ac:dyDescent="0.2">
      <c r="A102" t="s">
        <v>170</v>
      </c>
      <c r="B102" t="str">
        <f>'3. Evaluación de procesos'!C240</f>
        <v>PR13.2</v>
      </c>
      <c r="C102" t="str">
        <f>'3. Evaluación de procesos'!G240</f>
        <v xml:space="preserve">Select…. </v>
      </c>
      <c r="D102" s="109" t="str">
        <f t="shared" ref="D102:D106" si="27">$B$21</f>
        <v>Yes</v>
      </c>
      <c r="E102" s="127" t="str">
        <f t="shared" si="26"/>
        <v xml:space="preserve">Select…. </v>
      </c>
      <c r="F102" t="str">
        <f t="shared" si="20"/>
        <v>No target set</v>
      </c>
      <c r="G102" t="str">
        <f t="shared" si="21"/>
        <v>No target set</v>
      </c>
      <c r="H102" t="str">
        <f t="shared" si="22"/>
        <v>No target set</v>
      </c>
      <c r="I102" t="str">
        <f t="shared" si="23"/>
        <v>No target set</v>
      </c>
      <c r="J102" s="3">
        <v>79</v>
      </c>
    </row>
    <row r="103" spans="1:10" x14ac:dyDescent="0.2">
      <c r="A103" t="s">
        <v>170</v>
      </c>
      <c r="B103" t="str">
        <f>'3. Evaluación de procesos'!C243</f>
        <v>PR13.3</v>
      </c>
      <c r="C103" t="str">
        <f>'3. Evaluación de procesos'!G243</f>
        <v xml:space="preserve">Select…. </v>
      </c>
      <c r="D103" s="109" t="str">
        <f t="shared" si="27"/>
        <v>Yes</v>
      </c>
      <c r="E103" s="127" t="str">
        <f t="shared" si="26"/>
        <v xml:space="preserve">Select…. </v>
      </c>
      <c r="F103" t="str">
        <f t="shared" si="20"/>
        <v>No target set</v>
      </c>
      <c r="G103" t="str">
        <f t="shared" si="21"/>
        <v>No target set</v>
      </c>
      <c r="H103" t="str">
        <f t="shared" si="22"/>
        <v>No target set</v>
      </c>
      <c r="I103" t="str">
        <f t="shared" si="23"/>
        <v>No target set</v>
      </c>
      <c r="J103" s="3">
        <v>80</v>
      </c>
    </row>
    <row r="104" spans="1:10" x14ac:dyDescent="0.2">
      <c r="A104" t="s">
        <v>170</v>
      </c>
      <c r="B104" t="str">
        <f>'3. Evaluación de procesos'!C246</f>
        <v>PR13.4</v>
      </c>
      <c r="C104" t="str">
        <f>'3. Evaluación de procesos'!G246</f>
        <v xml:space="preserve">Select…. </v>
      </c>
      <c r="D104" s="109" t="str">
        <f t="shared" si="27"/>
        <v>Yes</v>
      </c>
      <c r="E104" s="127" t="str">
        <f t="shared" si="26"/>
        <v xml:space="preserve">Select…. </v>
      </c>
      <c r="F104" t="str">
        <f t="shared" si="20"/>
        <v>No target set</v>
      </c>
      <c r="G104" t="str">
        <f t="shared" si="21"/>
        <v>No target set</v>
      </c>
      <c r="H104" t="str">
        <f t="shared" si="22"/>
        <v>No target set</v>
      </c>
      <c r="I104" t="str">
        <f t="shared" si="23"/>
        <v>No target set</v>
      </c>
      <c r="J104" s="3">
        <v>81</v>
      </c>
    </row>
    <row r="105" spans="1:10" x14ac:dyDescent="0.2">
      <c r="A105" t="s">
        <v>170</v>
      </c>
      <c r="B105" t="str">
        <f>'3. Evaluación de procesos'!C249</f>
        <v>PR13.5</v>
      </c>
      <c r="C105" t="str">
        <f>'3. Evaluación de procesos'!G249</f>
        <v xml:space="preserve">Select…. </v>
      </c>
      <c r="D105" s="109" t="str">
        <f t="shared" si="27"/>
        <v>Yes</v>
      </c>
      <c r="E105" s="127" t="str">
        <f t="shared" si="26"/>
        <v xml:space="preserve">Select…. </v>
      </c>
      <c r="F105" t="str">
        <f t="shared" si="20"/>
        <v>No target set</v>
      </c>
      <c r="G105" t="str">
        <f t="shared" si="21"/>
        <v>No target set</v>
      </c>
      <c r="H105" t="str">
        <f t="shared" si="22"/>
        <v>No target set</v>
      </c>
      <c r="I105" t="str">
        <f t="shared" si="23"/>
        <v>No target set</v>
      </c>
      <c r="J105" s="3">
        <v>82</v>
      </c>
    </row>
    <row r="106" spans="1:10" x14ac:dyDescent="0.2">
      <c r="A106" t="s">
        <v>170</v>
      </c>
      <c r="B106" t="str">
        <f>'3. Evaluación de procesos'!C252</f>
        <v>PR13.6</v>
      </c>
      <c r="C106" t="str">
        <f>'3. Evaluación de procesos'!G252</f>
        <v xml:space="preserve">Select…. </v>
      </c>
      <c r="D106" s="109" t="str">
        <f t="shared" si="27"/>
        <v>Yes</v>
      </c>
      <c r="E106" s="127" t="str">
        <f t="shared" si="26"/>
        <v xml:space="preserve">Select…. </v>
      </c>
      <c r="F106" t="str">
        <f t="shared" si="20"/>
        <v>No target set</v>
      </c>
      <c r="G106" t="str">
        <f t="shared" si="21"/>
        <v>No target set</v>
      </c>
      <c r="H106" t="str">
        <f t="shared" si="22"/>
        <v>No target set</v>
      </c>
      <c r="I106" t="str">
        <f t="shared" si="23"/>
        <v>No target set</v>
      </c>
      <c r="J106" s="3">
        <v>83</v>
      </c>
    </row>
    <row r="107" spans="1:10" x14ac:dyDescent="0.2">
      <c r="A107" t="s">
        <v>171</v>
      </c>
      <c r="B107" t="str">
        <f>'3. Evaluación de procesos'!C255</f>
        <v>PR14.1</v>
      </c>
      <c r="C107" t="str">
        <f>'3. Evaluación de procesos'!G255</f>
        <v xml:space="preserve">Select…. </v>
      </c>
      <c r="D107" s="109" t="str">
        <f>$B$22</f>
        <v>Yes</v>
      </c>
      <c r="E107" s="127" t="str">
        <f>$C$22</f>
        <v xml:space="preserve">Select…. </v>
      </c>
      <c r="F107" t="str">
        <f t="shared" si="20"/>
        <v>No target set</v>
      </c>
      <c r="G107" t="str">
        <f t="shared" si="21"/>
        <v>No target set</v>
      </c>
      <c r="H107" t="str">
        <f t="shared" si="22"/>
        <v>No target set</v>
      </c>
      <c r="I107" t="str">
        <f t="shared" si="23"/>
        <v>No target set</v>
      </c>
      <c r="J107" s="3">
        <v>84</v>
      </c>
    </row>
    <row r="108" spans="1:10" x14ac:dyDescent="0.2">
      <c r="A108" t="s">
        <v>171</v>
      </c>
      <c r="B108" t="str">
        <f>'3. Evaluación de procesos'!C258</f>
        <v>PR14.2</v>
      </c>
      <c r="C108" t="str">
        <f>'3. Evaluación de procesos'!G258</f>
        <v xml:space="preserve">Select…. </v>
      </c>
      <c r="D108" s="109" t="str">
        <f>$B$22</f>
        <v>Yes</v>
      </c>
      <c r="E108" s="127" t="str">
        <f>$C$22</f>
        <v xml:space="preserve">Select…. </v>
      </c>
      <c r="F108" t="str">
        <f t="shared" si="20"/>
        <v>No target set</v>
      </c>
      <c r="G108" t="str">
        <f t="shared" si="21"/>
        <v>No target set</v>
      </c>
      <c r="H108" t="str">
        <f t="shared" si="22"/>
        <v>No target set</v>
      </c>
      <c r="I108" t="str">
        <f t="shared" si="23"/>
        <v>No target set</v>
      </c>
      <c r="J108" s="3">
        <v>85</v>
      </c>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18063D7D-9D45-4315-AE35-03849F37DAE2}">
            <xm:f>AND('4. Resultados de capacidad'!E6="Not passed",F24="No")</xm:f>
            <x14:dxf/>
          </x14:cfRule>
          <xm:sqref>E6:H90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4"/>
  <sheetViews>
    <sheetView workbookViewId="0">
      <selection activeCell="E6" sqref="E6"/>
    </sheetView>
  </sheetViews>
  <sheetFormatPr baseColWidth="10" defaultColWidth="11" defaultRowHeight="16" x14ac:dyDescent="0.2"/>
  <cols>
    <col min="1" max="1" width="69.33203125" style="4" customWidth="1"/>
    <col min="2" max="2" width="11.1640625" style="16" customWidth="1"/>
    <col min="3" max="3" width="13.33203125" style="16" customWidth="1"/>
    <col min="4" max="4" width="16" style="1" customWidth="1"/>
    <col min="5" max="5" width="14.1640625" style="3" customWidth="1"/>
    <col min="6" max="6" width="13.83203125" style="3" customWidth="1"/>
    <col min="7" max="7" width="13.33203125" style="3" customWidth="1"/>
    <col min="8" max="8" width="14.5" style="3" customWidth="1"/>
    <col min="9" max="9" width="16.33203125" customWidth="1"/>
    <col min="10" max="10" width="15.1640625" customWidth="1"/>
    <col min="11" max="11" width="16.5" customWidth="1"/>
    <col min="12" max="12" width="18.33203125" customWidth="1"/>
    <col min="13" max="13" width="16" customWidth="1"/>
    <col min="14" max="14" width="17.33203125" style="1" customWidth="1"/>
    <col min="15" max="19" width="11.1640625" style="16" customWidth="1"/>
  </cols>
  <sheetData>
    <row r="1" spans="1:30" s="6" customFormat="1" ht="46" customHeight="1" x14ac:dyDescent="0.45">
      <c r="A1" s="45"/>
      <c r="B1" s="48"/>
      <c r="C1" s="148" t="s">
        <v>141</v>
      </c>
      <c r="D1" s="148"/>
      <c r="E1" s="148"/>
      <c r="F1" s="148"/>
      <c r="G1" s="148"/>
      <c r="H1" s="49"/>
      <c r="I1" s="49"/>
      <c r="J1" s="48"/>
      <c r="K1" s="48"/>
      <c r="L1" s="45"/>
      <c r="M1"/>
      <c r="N1"/>
      <c r="O1"/>
      <c r="P1"/>
      <c r="Q1"/>
      <c r="R1"/>
      <c r="S1"/>
      <c r="T1"/>
      <c r="U1"/>
      <c r="V1"/>
      <c r="W1"/>
      <c r="X1"/>
      <c r="Y1" s="7"/>
      <c r="Z1" s="7"/>
      <c r="AA1" s="7"/>
      <c r="AB1" s="7"/>
      <c r="AC1" s="7"/>
      <c r="AD1" s="7"/>
    </row>
    <row r="2" spans="1:30" ht="52" customHeight="1" x14ac:dyDescent="0.3">
      <c r="A2" s="45"/>
      <c r="B2" s="48"/>
      <c r="C2" s="149" t="s">
        <v>142</v>
      </c>
      <c r="D2" s="149"/>
      <c r="E2" s="149"/>
      <c r="F2" s="149"/>
      <c r="G2" s="149"/>
      <c r="H2" s="50"/>
      <c r="I2" s="50"/>
      <c r="J2" s="48"/>
      <c r="K2" s="48"/>
      <c r="L2" s="45"/>
      <c r="N2"/>
      <c r="O2"/>
      <c r="P2"/>
      <c r="Q2"/>
      <c r="R2"/>
      <c r="S2"/>
    </row>
    <row r="3" spans="1:30" s="29" customFormat="1" ht="19" customHeight="1" x14ac:dyDescent="0.3">
      <c r="A3" s="17"/>
      <c r="B3" s="17"/>
      <c r="C3" s="17"/>
      <c r="D3" s="17"/>
      <c r="E3" s="17"/>
      <c r="F3" s="17"/>
      <c r="G3" s="17"/>
      <c r="H3" s="17"/>
      <c r="I3" s="17"/>
      <c r="J3" s="21"/>
      <c r="K3" s="21"/>
      <c r="L3" s="21"/>
    </row>
    <row r="4" spans="1:30" ht="21" x14ac:dyDescent="0.25">
      <c r="A4" s="30" t="s">
        <v>135</v>
      </c>
      <c r="B4" s="286" t="s">
        <v>136</v>
      </c>
      <c r="C4" s="286"/>
      <c r="D4" s="31" t="s">
        <v>137</v>
      </c>
      <c r="E4" s="266" t="s">
        <v>138</v>
      </c>
      <c r="F4" s="266"/>
      <c r="G4" s="266"/>
      <c r="H4" s="266"/>
      <c r="I4" s="44" t="s">
        <v>139</v>
      </c>
      <c r="J4" s="21"/>
      <c r="K4" s="21"/>
      <c r="L4" s="21"/>
    </row>
    <row r="5" spans="1:30" x14ac:dyDescent="0.2">
      <c r="A5" s="26"/>
      <c r="B5" s="27" t="s">
        <v>130</v>
      </c>
      <c r="C5" s="27" t="s">
        <v>132</v>
      </c>
      <c r="D5" s="22" t="s">
        <v>118</v>
      </c>
      <c r="E5" s="20" t="s">
        <v>75</v>
      </c>
      <c r="F5" s="20" t="s">
        <v>76</v>
      </c>
      <c r="G5" s="20" t="s">
        <v>77</v>
      </c>
      <c r="H5" s="20" t="s">
        <v>134</v>
      </c>
      <c r="I5" s="28" t="s">
        <v>140</v>
      </c>
      <c r="J5" s="28"/>
      <c r="K5" s="28"/>
      <c r="L5" s="28"/>
      <c r="N5" s="1" t="s">
        <v>129</v>
      </c>
      <c r="O5" s="3" t="s">
        <v>131</v>
      </c>
      <c r="P5" s="3" t="s">
        <v>143</v>
      </c>
      <c r="Q5" s="3" t="s">
        <v>144</v>
      </c>
      <c r="R5" s="3" t="s">
        <v>145</v>
      </c>
      <c r="S5" s="3" t="s">
        <v>133</v>
      </c>
    </row>
    <row r="6" spans="1:30" ht="18" customHeight="1" x14ac:dyDescent="0.2">
      <c r="A6" s="287" t="s">
        <v>81</v>
      </c>
      <c r="B6" s="34" t="str">
        <f>'2. Alcance y metas de procesos'!C9</f>
        <v>Yes</v>
      </c>
      <c r="C6" s="35" t="str">
        <f>IF(O6="Select…. ","N/A",O6)</f>
        <v>N/A</v>
      </c>
      <c r="D6" s="32" t="str">
        <f>'3. Evaluación de procesos'!C5</f>
        <v>GR1.1</v>
      </c>
      <c r="E6" s="3" t="str">
        <f>IF(B6="No","Not in scope",IF(N6="Select…. ","Not answered",IF(N6&gt;=0,"Passed",Not met)))</f>
        <v>Not answered</v>
      </c>
      <c r="F6" s="3" t="str">
        <f t="shared" ref="F6:F37" si="0">IF(B6="No","Not in scope",IF(N6="Select…. ","Not answered",IF(N6&gt;=1,"Passed","Not met")))</f>
        <v>Not answered</v>
      </c>
      <c r="G6" s="3" t="str">
        <f t="shared" ref="G6:G37" si="1">IF(B6="No","Not in scope",IF(N6="Select…. ","Not answered",IF(N6&gt;=2,"Passed","Not met")))</f>
        <v>Not answered</v>
      </c>
      <c r="H6" s="3" t="str">
        <f t="shared" ref="H6:H37" si="2">IF(B6="No","Not in scope",IF(N6="Select…. ","Not answered",IF(N6&gt;=3,"Passed","Not met")))</f>
        <v>Not answered</v>
      </c>
      <c r="I6" s="19" t="str">
        <f>IF(C6="N/A"," ",IF(N6="Select…. "," ",N6-C6))</f>
        <v xml:space="preserve"> </v>
      </c>
      <c r="J6" s="21"/>
      <c r="K6" s="21"/>
      <c r="L6" s="21"/>
      <c r="N6" s="1" t="str">
        <f>'3. Evaluación de procesos'!G5</f>
        <v xml:space="preserve">Select…. </v>
      </c>
      <c r="O6" s="51" t="str">
        <f>'2. Alcance y metas de procesos'!D9</f>
        <v xml:space="preserve">Select…. </v>
      </c>
      <c r="P6" s="52" t="str">
        <f t="shared" ref="P6:P37" si="3">IF($C6="N/A", "Yes",IF($C6&gt;=0,"Yes","No"))</f>
        <v>Yes</v>
      </c>
      <c r="Q6" s="52" t="str">
        <f t="shared" ref="Q6:Q37" si="4">IF($C6="N/A", "Yes",IF($C6&gt;=1,"Yes","No"))</f>
        <v>Yes</v>
      </c>
      <c r="R6" s="52" t="str">
        <f t="shared" ref="R6:R37" si="5">IF($C6="N/A", "Yes",IF($C6&gt;=2,"Yes","No"))</f>
        <v>Yes</v>
      </c>
      <c r="S6" s="52" t="str">
        <f t="shared" ref="S6:S37" si="6">IF($C6="N/A", "Yes",IF($C6&gt;=3,"Yes","No"))</f>
        <v>Yes</v>
      </c>
    </row>
    <row r="7" spans="1:30" ht="18" customHeight="1" x14ac:dyDescent="0.2">
      <c r="A7" s="288"/>
      <c r="B7" s="36" t="str">
        <f>B6</f>
        <v>Yes</v>
      </c>
      <c r="C7" s="37" t="str">
        <f>C6</f>
        <v>N/A</v>
      </c>
      <c r="D7" s="32" t="str">
        <f>'3. Evaluación de procesos'!C8</f>
        <v>GR1.2</v>
      </c>
      <c r="E7" s="3" t="str">
        <f>IF(B7="No","Not in scope",IF(N7="Select…. ","Not answered",IF(N7&gt;=0,"Passed",Not met)))</f>
        <v>Not answered</v>
      </c>
      <c r="F7" s="3" t="str">
        <f t="shared" si="0"/>
        <v>Not answered</v>
      </c>
      <c r="G7" s="3" t="str">
        <f t="shared" si="1"/>
        <v>Not answered</v>
      </c>
      <c r="H7" s="3" t="str">
        <f t="shared" si="2"/>
        <v>Not answered</v>
      </c>
      <c r="I7" s="19" t="str">
        <f t="shared" ref="I7:I70" si="7">IF(C7="N/A"," ",IF(N7="Select…. "," ",N7-C7))</f>
        <v xml:space="preserve"> </v>
      </c>
      <c r="J7" s="21"/>
      <c r="K7" s="21"/>
      <c r="L7" s="21"/>
      <c r="N7" s="2" t="str">
        <f>'3. Evaluación de procesos'!G8</f>
        <v xml:space="preserve">Select…. </v>
      </c>
      <c r="O7" s="53" t="str">
        <f>O6</f>
        <v xml:space="preserve">Select…. </v>
      </c>
      <c r="P7" s="52" t="str">
        <f t="shared" si="3"/>
        <v>Yes</v>
      </c>
      <c r="Q7" s="52" t="str">
        <f t="shared" si="4"/>
        <v>Yes</v>
      </c>
      <c r="R7" s="52" t="str">
        <f t="shared" si="5"/>
        <v>Yes</v>
      </c>
      <c r="S7" s="52" t="str">
        <f t="shared" si="6"/>
        <v>Yes</v>
      </c>
    </row>
    <row r="8" spans="1:30" ht="18" customHeight="1" x14ac:dyDescent="0.2">
      <c r="A8" s="287" t="s">
        <v>86</v>
      </c>
      <c r="B8" s="34" t="str">
        <f>'2. Alcance y metas de procesos'!C10</f>
        <v>Yes</v>
      </c>
      <c r="C8" s="35" t="str">
        <f>IF(O8="Select…. ","N/A",O8)</f>
        <v>N/A</v>
      </c>
      <c r="D8" s="32" t="str">
        <f>'3. Evaluación de procesos'!C11</f>
        <v>GR2.1</v>
      </c>
      <c r="E8" s="3" t="str">
        <f>IF(B8="No","Not in scope",IF(N8="Select…. ","Not answered",IF(N8&gt;=0,"Passed",Not met)))</f>
        <v>Not answered</v>
      </c>
      <c r="F8" s="3" t="str">
        <f t="shared" si="0"/>
        <v>Not answered</v>
      </c>
      <c r="G8" s="3" t="str">
        <f t="shared" si="1"/>
        <v>Not answered</v>
      </c>
      <c r="H8" s="3" t="str">
        <f t="shared" si="2"/>
        <v>Not answered</v>
      </c>
      <c r="I8" s="19" t="str">
        <f t="shared" si="7"/>
        <v xml:space="preserve"> </v>
      </c>
      <c r="J8" s="21"/>
      <c r="K8" s="21"/>
      <c r="L8" s="21"/>
      <c r="N8" s="1" t="str">
        <f>'3. Evaluación de procesos'!G11</f>
        <v xml:space="preserve">Select…. </v>
      </c>
      <c r="O8" s="51" t="str">
        <f>'2. Alcance y metas de procesos'!D10</f>
        <v xml:space="preserve">Select…. </v>
      </c>
      <c r="P8" s="52" t="str">
        <f t="shared" si="3"/>
        <v>Yes</v>
      </c>
      <c r="Q8" s="52" t="str">
        <f t="shared" si="4"/>
        <v>Yes</v>
      </c>
      <c r="R8" s="52" t="str">
        <f t="shared" si="5"/>
        <v>Yes</v>
      </c>
      <c r="S8" s="52" t="str">
        <f t="shared" si="6"/>
        <v>Yes</v>
      </c>
    </row>
    <row r="9" spans="1:30" ht="18" customHeight="1" x14ac:dyDescent="0.2">
      <c r="A9" s="288"/>
      <c r="B9" s="36" t="str">
        <f>B8</f>
        <v>Yes</v>
      </c>
      <c r="C9" s="37" t="str">
        <f>C8</f>
        <v>N/A</v>
      </c>
      <c r="D9" s="32" t="str">
        <f>'3. Evaluación de procesos'!C14</f>
        <v>GR2.2</v>
      </c>
      <c r="E9" s="3" t="str">
        <f>IF(B9="No","Not in scope",IF(N9="Select…. ","Not answered",IF(N9&gt;=0,"Passed",Not met)))</f>
        <v>Not answered</v>
      </c>
      <c r="F9" s="3" t="str">
        <f t="shared" si="0"/>
        <v>Not answered</v>
      </c>
      <c r="G9" s="3" t="str">
        <f t="shared" si="1"/>
        <v>Not answered</v>
      </c>
      <c r="H9" s="3" t="str">
        <f t="shared" si="2"/>
        <v>Not answered</v>
      </c>
      <c r="I9" s="19" t="str">
        <f t="shared" si="7"/>
        <v xml:space="preserve"> </v>
      </c>
      <c r="J9" s="21"/>
      <c r="K9" s="21"/>
      <c r="L9" s="21"/>
      <c r="N9" s="1" t="str">
        <f>'3. Evaluación de procesos'!G14</f>
        <v xml:space="preserve">Select…. </v>
      </c>
      <c r="O9" s="53" t="str">
        <f>O8</f>
        <v xml:space="preserve">Select…. </v>
      </c>
      <c r="P9" s="52" t="str">
        <f t="shared" si="3"/>
        <v>Yes</v>
      </c>
      <c r="Q9" s="52" t="str">
        <f t="shared" si="4"/>
        <v>Yes</v>
      </c>
      <c r="R9" s="52" t="str">
        <f t="shared" si="5"/>
        <v>Yes</v>
      </c>
      <c r="S9" s="52" t="str">
        <f t="shared" si="6"/>
        <v>Yes</v>
      </c>
    </row>
    <row r="10" spans="1:30" ht="18" customHeight="1" x14ac:dyDescent="0.2">
      <c r="A10" s="43" t="s">
        <v>88</v>
      </c>
      <c r="B10" s="38" t="str">
        <f>'2. Alcance y metas de procesos'!C11</f>
        <v>Yes</v>
      </c>
      <c r="C10" s="39" t="str">
        <f>IF(O10="Select…. ","N/A",O10)</f>
        <v>N/A</v>
      </c>
      <c r="D10" s="32" t="str">
        <f>'3. Evaluación de procesos'!C23</f>
        <v>GR3.1</v>
      </c>
      <c r="E10" s="3" t="str">
        <f>IF(B10="No","Not in scope",IF(N10="Select…. ","Not answered",IF(N10&gt;=0,"Passed",Not met)))</f>
        <v>Not answered</v>
      </c>
      <c r="F10" s="3" t="str">
        <f t="shared" si="0"/>
        <v>Not answered</v>
      </c>
      <c r="G10" s="3" t="str">
        <f t="shared" si="1"/>
        <v>Not answered</v>
      </c>
      <c r="H10" s="3" t="str">
        <f t="shared" si="2"/>
        <v>Not answered</v>
      </c>
      <c r="I10" s="19" t="str">
        <f t="shared" si="7"/>
        <v xml:space="preserve"> </v>
      </c>
      <c r="J10" s="21"/>
      <c r="K10" s="21"/>
      <c r="L10" s="21"/>
      <c r="N10" s="1" t="str">
        <f>'3. Evaluación de procesos'!G23</f>
        <v xml:space="preserve">Select…. </v>
      </c>
      <c r="O10" s="54" t="str">
        <f>'2. Alcance y metas de procesos'!D11</f>
        <v xml:space="preserve">Select…. </v>
      </c>
      <c r="P10" s="52" t="str">
        <f t="shared" si="3"/>
        <v>Yes</v>
      </c>
      <c r="Q10" s="52" t="str">
        <f t="shared" si="4"/>
        <v>Yes</v>
      </c>
      <c r="R10" s="52" t="str">
        <f t="shared" si="5"/>
        <v>Yes</v>
      </c>
      <c r="S10" s="52" t="str">
        <f t="shared" si="6"/>
        <v>Yes</v>
      </c>
    </row>
    <row r="11" spans="1:30" ht="18" customHeight="1" x14ac:dyDescent="0.2">
      <c r="A11" s="287" t="s">
        <v>89</v>
      </c>
      <c r="B11" s="34" t="str">
        <f>'2. Alcance y metas de procesos'!C12</f>
        <v>Yes</v>
      </c>
      <c r="C11" s="35" t="str">
        <f>IF(O11="Select…. ","N/A",O11)</f>
        <v>N/A</v>
      </c>
      <c r="D11" s="32" t="str">
        <f>'3. Evaluación de procesos'!C26</f>
        <v>GR4.1</v>
      </c>
      <c r="E11" s="3" t="str">
        <f>IF(B11="No","Not in scope",IF(N11="Select…. ","Not answered",IF(N11&gt;=0,"Passed",Not met)))</f>
        <v>Not answered</v>
      </c>
      <c r="F11" s="3" t="str">
        <f t="shared" si="0"/>
        <v>Not answered</v>
      </c>
      <c r="G11" s="3" t="str">
        <f t="shared" si="1"/>
        <v>Not answered</v>
      </c>
      <c r="H11" s="3" t="str">
        <f t="shared" si="2"/>
        <v>Not answered</v>
      </c>
      <c r="I11" s="19" t="str">
        <f t="shared" si="7"/>
        <v xml:space="preserve"> </v>
      </c>
      <c r="J11" s="21"/>
      <c r="K11" s="21"/>
      <c r="L11" s="21"/>
      <c r="N11" s="1" t="str">
        <f>'3. Evaluación de procesos'!G26</f>
        <v xml:space="preserve">Select…. </v>
      </c>
      <c r="O11" s="51" t="str">
        <f>'2. Alcance y metas de procesos'!D12</f>
        <v xml:space="preserve">Select…. </v>
      </c>
      <c r="P11" s="52" t="str">
        <f t="shared" si="3"/>
        <v>Yes</v>
      </c>
      <c r="Q11" s="52" t="str">
        <f t="shared" si="4"/>
        <v>Yes</v>
      </c>
      <c r="R11" s="52" t="str">
        <f t="shared" si="5"/>
        <v>Yes</v>
      </c>
      <c r="S11" s="52" t="str">
        <f t="shared" si="6"/>
        <v>Yes</v>
      </c>
    </row>
    <row r="12" spans="1:30" ht="18" customHeight="1" x14ac:dyDescent="0.2">
      <c r="A12" s="289"/>
      <c r="B12" s="24" t="str">
        <f>B11</f>
        <v>Yes</v>
      </c>
      <c r="C12" s="40" t="str">
        <f>C11</f>
        <v>N/A</v>
      </c>
      <c r="D12" s="32" t="str">
        <f>'3. Evaluación de procesos'!C29</f>
        <v>GR4.2</v>
      </c>
      <c r="E12" s="3" t="str">
        <f>IF(B12="No","Not in scope",IF(N12="Select…. ","Not answered",IF(N12&gt;=0,"Passed",Not met)))</f>
        <v>Not answered</v>
      </c>
      <c r="F12" s="3" t="str">
        <f t="shared" si="0"/>
        <v>Not answered</v>
      </c>
      <c r="G12" s="3" t="str">
        <f t="shared" si="1"/>
        <v>Not answered</v>
      </c>
      <c r="H12" s="3" t="str">
        <f t="shared" si="2"/>
        <v>Not answered</v>
      </c>
      <c r="I12" s="19" t="str">
        <f t="shared" si="7"/>
        <v xml:space="preserve"> </v>
      </c>
      <c r="J12" s="21"/>
      <c r="K12" s="21"/>
      <c r="L12" s="21"/>
      <c r="N12" s="1" t="str">
        <f>'3. Evaluación de procesos'!G29</f>
        <v xml:space="preserve">Select…. </v>
      </c>
      <c r="O12" s="55" t="str">
        <f>O11</f>
        <v xml:space="preserve">Select…. </v>
      </c>
      <c r="P12" s="52" t="str">
        <f t="shared" si="3"/>
        <v>Yes</v>
      </c>
      <c r="Q12" s="52" t="str">
        <f t="shared" si="4"/>
        <v>Yes</v>
      </c>
      <c r="R12" s="52" t="str">
        <f t="shared" si="5"/>
        <v>Yes</v>
      </c>
      <c r="S12" s="52" t="str">
        <f t="shared" si="6"/>
        <v>Yes</v>
      </c>
    </row>
    <row r="13" spans="1:30" ht="18" customHeight="1" x14ac:dyDescent="0.2">
      <c r="A13" s="288"/>
      <c r="B13" s="36" t="str">
        <f>B11</f>
        <v>Yes</v>
      </c>
      <c r="C13" s="37" t="str">
        <f>C11</f>
        <v>N/A</v>
      </c>
      <c r="D13" s="32" t="str">
        <f>'3. Evaluación de procesos'!C32</f>
        <v>GR4.3</v>
      </c>
      <c r="E13" s="3" t="str">
        <f>IF(B13="No","Not in scope",IF(N13="Select…. ","Not answered",IF(N13&gt;=0,"Passed",Not met)))</f>
        <v>Not answered</v>
      </c>
      <c r="F13" s="3" t="str">
        <f t="shared" si="0"/>
        <v>Not answered</v>
      </c>
      <c r="G13" s="3" t="str">
        <f t="shared" si="1"/>
        <v>Not answered</v>
      </c>
      <c r="H13" s="3" t="str">
        <f t="shared" si="2"/>
        <v>Not answered</v>
      </c>
      <c r="I13" s="19" t="str">
        <f t="shared" si="7"/>
        <v xml:space="preserve"> </v>
      </c>
      <c r="J13" s="21"/>
      <c r="K13" s="21"/>
      <c r="L13" s="21"/>
      <c r="N13" s="1" t="str">
        <f>'3. Evaluación de procesos'!G32</f>
        <v xml:space="preserve">Select…. </v>
      </c>
      <c r="O13" s="53" t="str">
        <f>O11</f>
        <v xml:space="preserve">Select…. </v>
      </c>
      <c r="P13" s="52" t="str">
        <f t="shared" si="3"/>
        <v>Yes</v>
      </c>
      <c r="Q13" s="52" t="str">
        <f t="shared" si="4"/>
        <v>Yes</v>
      </c>
      <c r="R13" s="52" t="str">
        <f t="shared" si="5"/>
        <v>Yes</v>
      </c>
      <c r="S13" s="52" t="str">
        <f t="shared" si="6"/>
        <v>Yes</v>
      </c>
    </row>
    <row r="14" spans="1:30" ht="18" customHeight="1" x14ac:dyDescent="0.2">
      <c r="A14" s="43" t="s">
        <v>94</v>
      </c>
      <c r="B14" s="38" t="str">
        <f>'2. Alcance y metas de procesos'!C13</f>
        <v>Yes</v>
      </c>
      <c r="C14" s="39" t="str">
        <f>IF(O14="Select…. ","N/A",O14)</f>
        <v>N/A</v>
      </c>
      <c r="D14" s="32" t="str">
        <f>'3. Evaluación de procesos'!C35</f>
        <v>GR5.1</v>
      </c>
      <c r="E14" s="3" t="str">
        <f>IF(B14="No","Not in scope",IF(N14="Select…. ","Not answered",IF(N14&gt;=0,"Passed",Not met)))</f>
        <v>Not answered</v>
      </c>
      <c r="F14" s="3" t="str">
        <f t="shared" si="0"/>
        <v>Not answered</v>
      </c>
      <c r="G14" s="3" t="str">
        <f t="shared" si="1"/>
        <v>Not answered</v>
      </c>
      <c r="H14" s="3" t="str">
        <f t="shared" si="2"/>
        <v>Not answered</v>
      </c>
      <c r="I14" s="19" t="str">
        <f t="shared" si="7"/>
        <v xml:space="preserve"> </v>
      </c>
      <c r="J14" s="21"/>
      <c r="K14" s="21"/>
      <c r="L14" s="21"/>
      <c r="N14" s="1" t="str">
        <f>'3. Evaluación de procesos'!G35</f>
        <v xml:space="preserve">Select…. </v>
      </c>
      <c r="O14" s="54" t="str">
        <f>'2. Alcance y metas de procesos'!D13</f>
        <v xml:space="preserve">Select…. </v>
      </c>
      <c r="P14" s="52" t="str">
        <f t="shared" si="3"/>
        <v>Yes</v>
      </c>
      <c r="Q14" s="52" t="str">
        <f t="shared" si="4"/>
        <v>Yes</v>
      </c>
      <c r="R14" s="52" t="str">
        <f t="shared" si="5"/>
        <v>Yes</v>
      </c>
      <c r="S14" s="52" t="str">
        <f t="shared" si="6"/>
        <v>Yes</v>
      </c>
    </row>
    <row r="15" spans="1:30" ht="18" customHeight="1" x14ac:dyDescent="0.2">
      <c r="A15" s="43" t="s">
        <v>96</v>
      </c>
      <c r="B15" s="38" t="str">
        <f>'2. Alcance y metas de procesos'!C14</f>
        <v>Yes</v>
      </c>
      <c r="C15" s="39" t="str">
        <f>IF(O15="Select…. ","N/A",O15)</f>
        <v>N/A</v>
      </c>
      <c r="D15" s="32" t="str">
        <f>'3. Evaluación de procesos'!C41</f>
        <v>GR6.1</v>
      </c>
      <c r="E15" s="3" t="str">
        <f>IF(B15="No","Not in scope",IF(N15="Select…. ","Not answered",IF(N15&gt;=0,"Passed",Not met)))</f>
        <v>Not answered</v>
      </c>
      <c r="F15" s="3" t="str">
        <f t="shared" si="0"/>
        <v>Not answered</v>
      </c>
      <c r="G15" s="3" t="str">
        <f t="shared" si="1"/>
        <v>Not answered</v>
      </c>
      <c r="H15" s="3" t="str">
        <f t="shared" si="2"/>
        <v>Not answered</v>
      </c>
      <c r="I15" s="19" t="str">
        <f t="shared" si="7"/>
        <v xml:space="preserve"> </v>
      </c>
      <c r="J15" s="21"/>
      <c r="K15" s="21"/>
      <c r="L15" s="21"/>
      <c r="N15" s="1" t="str">
        <f>'3. Evaluación de procesos'!G41</f>
        <v xml:space="preserve">Select…. </v>
      </c>
      <c r="O15" s="54" t="str">
        <f>'2. Alcance y metas de procesos'!D14</f>
        <v xml:space="preserve">Select…. </v>
      </c>
      <c r="P15" s="52" t="str">
        <f t="shared" si="3"/>
        <v>Yes</v>
      </c>
      <c r="Q15" s="52" t="str">
        <f t="shared" si="4"/>
        <v>Yes</v>
      </c>
      <c r="R15" s="52" t="str">
        <f t="shared" si="5"/>
        <v>Yes</v>
      </c>
      <c r="S15" s="52" t="str">
        <f t="shared" si="6"/>
        <v>Yes</v>
      </c>
    </row>
    <row r="16" spans="1:30" ht="18" customHeight="1" x14ac:dyDescent="0.2">
      <c r="A16" s="287" t="s">
        <v>103</v>
      </c>
      <c r="B16" s="34" t="str">
        <f>'2. Alcance y metas de procesos'!C15</f>
        <v>Yes</v>
      </c>
      <c r="C16" s="35" t="str">
        <f>IF(O16="Select…. ","N/A",O16)</f>
        <v>N/A</v>
      </c>
      <c r="D16" s="32" t="str">
        <f>'3. Evaluación de procesos'!C47</f>
        <v>GR7.1</v>
      </c>
      <c r="E16" s="3" t="str">
        <f>IF(B16="No","Not in scope",IF(N16="Select…. ","Not answered",IF(N16&gt;=0,"Passed",Not met)))</f>
        <v>Not answered</v>
      </c>
      <c r="F16" s="3" t="str">
        <f t="shared" si="0"/>
        <v>Not answered</v>
      </c>
      <c r="G16" s="3" t="str">
        <f t="shared" si="1"/>
        <v>Not answered</v>
      </c>
      <c r="H16" s="3" t="str">
        <f t="shared" si="2"/>
        <v>Not answered</v>
      </c>
      <c r="I16" s="19" t="str">
        <f t="shared" si="7"/>
        <v xml:space="preserve"> </v>
      </c>
      <c r="J16" s="21"/>
      <c r="K16" s="21"/>
      <c r="L16" s="21"/>
      <c r="N16" s="1" t="str">
        <f>'3. Evaluación de procesos'!G47</f>
        <v xml:space="preserve">Select…. </v>
      </c>
      <c r="O16" s="51" t="str">
        <f>'2. Alcance y metas de procesos'!D15</f>
        <v xml:space="preserve">Select…. </v>
      </c>
      <c r="P16" s="52" t="str">
        <f t="shared" si="3"/>
        <v>Yes</v>
      </c>
      <c r="Q16" s="52" t="str">
        <f t="shared" si="4"/>
        <v>Yes</v>
      </c>
      <c r="R16" s="52" t="str">
        <f t="shared" si="5"/>
        <v>Yes</v>
      </c>
      <c r="S16" s="52" t="str">
        <f t="shared" si="6"/>
        <v>Yes</v>
      </c>
    </row>
    <row r="17" spans="1:19" ht="18" customHeight="1" x14ac:dyDescent="0.2">
      <c r="A17" s="288"/>
      <c r="B17" s="36" t="str">
        <f>B16</f>
        <v>Yes</v>
      </c>
      <c r="C17" s="37" t="str">
        <f>C16</f>
        <v>N/A</v>
      </c>
      <c r="D17" s="32" t="str">
        <f>'3. Evaluación de procesos'!C50</f>
        <v>GR7.2</v>
      </c>
      <c r="E17" s="3" t="str">
        <f>IF(B17="No","Not in scope",IF(N17="Select…. ","Not answered",IF(N17&gt;=0,"Passed",Not met)))</f>
        <v>Not answered</v>
      </c>
      <c r="F17" s="3" t="str">
        <f t="shared" si="0"/>
        <v>Not answered</v>
      </c>
      <c r="G17" s="3" t="str">
        <f t="shared" si="1"/>
        <v>Not answered</v>
      </c>
      <c r="H17" s="3" t="str">
        <f t="shared" si="2"/>
        <v>Not answered</v>
      </c>
      <c r="I17" s="19" t="str">
        <f t="shared" si="7"/>
        <v xml:space="preserve"> </v>
      </c>
      <c r="J17" s="21"/>
      <c r="K17" s="21"/>
      <c r="L17" s="21"/>
      <c r="N17" s="1" t="str">
        <f>'3. Evaluación de procesos'!G50</f>
        <v xml:space="preserve">Select…. </v>
      </c>
      <c r="O17" s="53" t="str">
        <f>O16</f>
        <v xml:space="preserve">Select…. </v>
      </c>
      <c r="P17" s="52" t="str">
        <f t="shared" si="3"/>
        <v>Yes</v>
      </c>
      <c r="Q17" s="52" t="str">
        <f t="shared" si="4"/>
        <v>Yes</v>
      </c>
      <c r="R17" s="52" t="str">
        <f t="shared" si="5"/>
        <v>Yes</v>
      </c>
      <c r="S17" s="52" t="str">
        <f t="shared" si="6"/>
        <v>Yes</v>
      </c>
    </row>
    <row r="18" spans="1:19" ht="18" customHeight="1" x14ac:dyDescent="0.2">
      <c r="A18" s="283" t="s">
        <v>104</v>
      </c>
      <c r="B18" s="41" t="str">
        <f>'2. Alcance y metas de procesos'!C17</f>
        <v>Yes</v>
      </c>
      <c r="C18" s="42" t="str">
        <f>IF(O18="Select…. ","N/A",O18)</f>
        <v>N/A</v>
      </c>
      <c r="D18" s="33" t="str">
        <f>'3. Evaluación de procesos'!C54</f>
        <v>PR1.1</v>
      </c>
      <c r="E18" s="3" t="str">
        <f>IF(B18="No","Not in scope",IF(N18="Select…. ","Not answered",IF(N18&gt;=0,"Passed",Not met)))</f>
        <v>Not answered</v>
      </c>
      <c r="F18" s="3" t="str">
        <f t="shared" si="0"/>
        <v>Not answered</v>
      </c>
      <c r="G18" s="3" t="str">
        <f t="shared" si="1"/>
        <v>Not answered</v>
      </c>
      <c r="H18" s="3" t="str">
        <f t="shared" si="2"/>
        <v>Not answered</v>
      </c>
      <c r="I18" s="19" t="str">
        <f t="shared" si="7"/>
        <v xml:space="preserve"> </v>
      </c>
      <c r="J18" s="21"/>
      <c r="K18" s="21"/>
      <c r="L18" s="21"/>
      <c r="N18" s="1" t="str">
        <f>'3. Evaluación de procesos'!G54</f>
        <v xml:space="preserve">Select…. </v>
      </c>
      <c r="O18" s="56" t="str">
        <f>'2. Alcance y metas de procesos'!D17</f>
        <v xml:space="preserve">Select…. </v>
      </c>
      <c r="P18" s="52" t="str">
        <f t="shared" si="3"/>
        <v>Yes</v>
      </c>
      <c r="Q18" s="52" t="str">
        <f t="shared" si="4"/>
        <v>Yes</v>
      </c>
      <c r="R18" s="52" t="str">
        <f t="shared" si="5"/>
        <v>Yes</v>
      </c>
      <c r="S18" s="52" t="str">
        <f t="shared" si="6"/>
        <v>Yes</v>
      </c>
    </row>
    <row r="19" spans="1:19" ht="18" customHeight="1" x14ac:dyDescent="0.2">
      <c r="A19" s="284"/>
      <c r="B19" s="24" t="str">
        <f>B18</f>
        <v>Yes</v>
      </c>
      <c r="C19" s="40" t="str">
        <f>C18</f>
        <v>N/A</v>
      </c>
      <c r="D19" s="33" t="str">
        <f>'3. Evaluación de procesos'!C57</f>
        <v>PR1.2</v>
      </c>
      <c r="E19" s="3" t="str">
        <f>IF(B19="No","Not in scope",IF(N19="Select…. ","Not answered",IF(N19&gt;=0,"Passed",Not met)))</f>
        <v>Not answered</v>
      </c>
      <c r="F19" s="3" t="str">
        <f t="shared" si="0"/>
        <v>Not answered</v>
      </c>
      <c r="G19" s="3" t="str">
        <f t="shared" si="1"/>
        <v>Not answered</v>
      </c>
      <c r="H19" s="3" t="str">
        <f t="shared" si="2"/>
        <v>Not answered</v>
      </c>
      <c r="I19" s="19" t="str">
        <f t="shared" si="7"/>
        <v xml:space="preserve"> </v>
      </c>
      <c r="J19" s="21"/>
      <c r="K19" s="21"/>
      <c r="L19" s="21"/>
      <c r="N19" s="1" t="str">
        <f>'3. Evaluación de procesos'!G57</f>
        <v xml:space="preserve">Select…. </v>
      </c>
      <c r="O19" s="55" t="str">
        <f>O18</f>
        <v xml:space="preserve">Select…. </v>
      </c>
      <c r="P19" s="52" t="str">
        <f t="shared" si="3"/>
        <v>Yes</v>
      </c>
      <c r="Q19" s="52" t="str">
        <f t="shared" si="4"/>
        <v>Yes</v>
      </c>
      <c r="R19" s="52" t="str">
        <f t="shared" si="5"/>
        <v>Yes</v>
      </c>
      <c r="S19" s="52" t="str">
        <f t="shared" si="6"/>
        <v>Yes</v>
      </c>
    </row>
    <row r="20" spans="1:19" ht="18" customHeight="1" x14ac:dyDescent="0.2">
      <c r="A20" s="284"/>
      <c r="B20" s="24" t="str">
        <f>B18</f>
        <v>Yes</v>
      </c>
      <c r="C20" s="40" t="str">
        <f>C18</f>
        <v>N/A</v>
      </c>
      <c r="D20" s="33" t="s">
        <v>79</v>
      </c>
      <c r="E20" s="3" t="str">
        <f>IF(B20="No","Not in scope",IF(N20="Select…. ","Not answered",IF(N20&gt;=0,"Passed",Not met)))</f>
        <v>Not answered</v>
      </c>
      <c r="F20" s="3" t="str">
        <f t="shared" si="0"/>
        <v>Not answered</v>
      </c>
      <c r="G20" s="3" t="str">
        <f t="shared" si="1"/>
        <v>Not answered</v>
      </c>
      <c r="H20" s="3" t="str">
        <f t="shared" si="2"/>
        <v>Not answered</v>
      </c>
      <c r="I20" s="19" t="str">
        <f t="shared" si="7"/>
        <v xml:space="preserve"> </v>
      </c>
      <c r="J20" s="21"/>
      <c r="K20" s="21"/>
      <c r="L20" s="21"/>
      <c r="N20" s="1" t="str">
        <f>'3. Evaluación de procesos'!G60</f>
        <v xml:space="preserve">Select…. </v>
      </c>
      <c r="O20" s="55" t="str">
        <f>O18</f>
        <v xml:space="preserve">Select…. </v>
      </c>
      <c r="P20" s="52" t="str">
        <f t="shared" si="3"/>
        <v>Yes</v>
      </c>
      <c r="Q20" s="52" t="str">
        <f t="shared" si="4"/>
        <v>Yes</v>
      </c>
      <c r="R20" s="52" t="str">
        <f t="shared" si="5"/>
        <v>Yes</v>
      </c>
      <c r="S20" s="52" t="str">
        <f t="shared" si="6"/>
        <v>Yes</v>
      </c>
    </row>
    <row r="21" spans="1:19" ht="18" customHeight="1" x14ac:dyDescent="0.2">
      <c r="A21" s="285"/>
      <c r="B21" s="36" t="str">
        <f>B18</f>
        <v>Yes</v>
      </c>
      <c r="C21" s="37" t="str">
        <f>C18</f>
        <v>N/A</v>
      </c>
      <c r="D21" s="33" t="str">
        <f>'3. Evaluación de procesos'!C63</f>
        <v>PR1.4</v>
      </c>
      <c r="E21" s="3" t="str">
        <f>IF(B21="No","Not in scope",IF(N21="Select…. ","Not answered",IF(N21&gt;=0,"Passed",Not met)))</f>
        <v>Not answered</v>
      </c>
      <c r="F21" s="3" t="str">
        <f t="shared" si="0"/>
        <v>Not answered</v>
      </c>
      <c r="G21" s="3" t="str">
        <f t="shared" si="1"/>
        <v>Not answered</v>
      </c>
      <c r="H21" s="3" t="str">
        <f t="shared" si="2"/>
        <v>Not answered</v>
      </c>
      <c r="I21" s="19" t="str">
        <f t="shared" si="7"/>
        <v xml:space="preserve"> </v>
      </c>
      <c r="J21" s="21"/>
      <c r="K21" s="21"/>
      <c r="L21" s="21"/>
      <c r="N21" s="1" t="str">
        <f>'3. Evaluación de procesos'!G63</f>
        <v xml:space="preserve">Select…. </v>
      </c>
      <c r="O21" s="53" t="str">
        <f>O18</f>
        <v xml:space="preserve">Select…. </v>
      </c>
      <c r="P21" s="52" t="str">
        <f t="shared" si="3"/>
        <v>Yes</v>
      </c>
      <c r="Q21" s="52" t="str">
        <f t="shared" si="4"/>
        <v>Yes</v>
      </c>
      <c r="R21" s="52" t="str">
        <f t="shared" si="5"/>
        <v>Yes</v>
      </c>
      <c r="S21" s="52" t="str">
        <f t="shared" si="6"/>
        <v>Yes</v>
      </c>
    </row>
    <row r="22" spans="1:19" ht="18" customHeight="1" x14ac:dyDescent="0.2">
      <c r="A22" s="283" t="s">
        <v>105</v>
      </c>
      <c r="B22" s="41" t="str">
        <f>'2. Alcance y metas de procesos'!C18</f>
        <v>Yes</v>
      </c>
      <c r="C22" s="42" t="str">
        <f>IF(O22="Select…. ","N/A",O22)</f>
        <v>N/A</v>
      </c>
      <c r="D22" s="33" t="str">
        <f>'3. Evaluación de procesos'!C69</f>
        <v>PR2.2</v>
      </c>
      <c r="E22" s="3" t="str">
        <f>IF(B22="No","Not in scope",IF(N22="Select…. ","Not answered",IF(N22&gt;=0,"Passed",Not met)))</f>
        <v>Not answered</v>
      </c>
      <c r="F22" s="3" t="str">
        <f t="shared" si="0"/>
        <v>Not answered</v>
      </c>
      <c r="G22" s="3" t="str">
        <f t="shared" si="1"/>
        <v>Not answered</v>
      </c>
      <c r="H22" s="3" t="str">
        <f t="shared" si="2"/>
        <v>Not answered</v>
      </c>
      <c r="I22" s="19" t="str">
        <f t="shared" si="7"/>
        <v xml:space="preserve"> </v>
      </c>
      <c r="J22" s="21"/>
      <c r="K22" s="21"/>
      <c r="L22" s="21"/>
      <c r="N22" s="1" t="str">
        <f>'3. Evaluación de procesos'!G69</f>
        <v xml:space="preserve">Select…. </v>
      </c>
      <c r="O22" s="56" t="str">
        <f>'2. Alcance y metas de procesos'!D18</f>
        <v xml:space="preserve">Select…. </v>
      </c>
      <c r="P22" s="52" t="str">
        <f t="shared" si="3"/>
        <v>Yes</v>
      </c>
      <c r="Q22" s="52" t="str">
        <f t="shared" si="4"/>
        <v>Yes</v>
      </c>
      <c r="R22" s="52" t="str">
        <f t="shared" si="5"/>
        <v>Yes</v>
      </c>
      <c r="S22" s="52" t="str">
        <f t="shared" si="6"/>
        <v>Yes</v>
      </c>
    </row>
    <row r="23" spans="1:19" ht="18" customHeight="1" x14ac:dyDescent="0.2">
      <c r="A23" s="284"/>
      <c r="B23" s="24" t="str">
        <f>B22</f>
        <v>Yes</v>
      </c>
      <c r="C23" s="40" t="str">
        <f>C22</f>
        <v>N/A</v>
      </c>
      <c r="D23" s="33" t="str">
        <f>'3. Evaluación de procesos'!C66</f>
        <v>PR2.1</v>
      </c>
      <c r="E23" s="3" t="str">
        <f>IF(B23="No","Not in scope",IF(N23="Select…. ","Not answered",IF(N23&gt;=0,"Passed",Not met)))</f>
        <v>Not answered</v>
      </c>
      <c r="F23" s="3" t="str">
        <f t="shared" si="0"/>
        <v>Not answered</v>
      </c>
      <c r="G23" s="3" t="str">
        <f t="shared" si="1"/>
        <v>Not answered</v>
      </c>
      <c r="H23" s="3" t="str">
        <f t="shared" si="2"/>
        <v>Not answered</v>
      </c>
      <c r="I23" s="19" t="str">
        <f t="shared" si="7"/>
        <v xml:space="preserve"> </v>
      </c>
      <c r="J23" s="21"/>
      <c r="K23" s="21"/>
      <c r="L23" s="21"/>
      <c r="N23" s="1" t="str">
        <f>'3. Evaluación de procesos'!G66</f>
        <v xml:space="preserve">Select…. </v>
      </c>
      <c r="O23" s="55" t="str">
        <f>O22</f>
        <v xml:space="preserve">Select…. </v>
      </c>
      <c r="P23" s="52" t="str">
        <f t="shared" si="3"/>
        <v>Yes</v>
      </c>
      <c r="Q23" s="52" t="str">
        <f t="shared" si="4"/>
        <v>Yes</v>
      </c>
      <c r="R23" s="52" t="str">
        <f t="shared" si="5"/>
        <v>Yes</v>
      </c>
      <c r="S23" s="52" t="str">
        <f t="shared" si="6"/>
        <v>Yes</v>
      </c>
    </row>
    <row r="24" spans="1:19" ht="18" customHeight="1" x14ac:dyDescent="0.2">
      <c r="A24" s="284"/>
      <c r="B24" s="24" t="str">
        <f>B22</f>
        <v>Yes</v>
      </c>
      <c r="C24" s="40" t="str">
        <f>C22</f>
        <v>N/A</v>
      </c>
      <c r="D24" s="33" t="str">
        <f>'3. Evaluación de procesos'!C72</f>
        <v>PR2.3</v>
      </c>
      <c r="E24" s="3" t="str">
        <f>IF(B24="No","Not in scope",IF(N24="Select…. ","Not answered",IF(N24&gt;=0,"Passed",Not met)))</f>
        <v>Not answered</v>
      </c>
      <c r="F24" s="3" t="str">
        <f t="shared" si="0"/>
        <v>Not answered</v>
      </c>
      <c r="G24" s="3" t="str">
        <f t="shared" si="1"/>
        <v>Not answered</v>
      </c>
      <c r="H24" s="3" t="str">
        <f t="shared" si="2"/>
        <v>Not answered</v>
      </c>
      <c r="I24" s="19" t="str">
        <f t="shared" si="7"/>
        <v xml:space="preserve"> </v>
      </c>
      <c r="J24" s="21"/>
      <c r="K24" s="21"/>
      <c r="L24" s="21"/>
      <c r="N24" s="1" t="str">
        <f>'3. Evaluación de procesos'!G72</f>
        <v xml:space="preserve">Select…. </v>
      </c>
      <c r="O24" s="55" t="str">
        <f>O22</f>
        <v xml:space="preserve">Select…. </v>
      </c>
      <c r="P24" s="52" t="str">
        <f t="shared" si="3"/>
        <v>Yes</v>
      </c>
      <c r="Q24" s="52" t="str">
        <f t="shared" si="4"/>
        <v>Yes</v>
      </c>
      <c r="R24" s="52" t="str">
        <f t="shared" si="5"/>
        <v>Yes</v>
      </c>
      <c r="S24" s="52" t="str">
        <f t="shared" si="6"/>
        <v>Yes</v>
      </c>
    </row>
    <row r="25" spans="1:19" ht="18" customHeight="1" x14ac:dyDescent="0.2">
      <c r="A25" s="284"/>
      <c r="B25" s="24" t="str">
        <f>B22</f>
        <v>Yes</v>
      </c>
      <c r="C25" s="40" t="str">
        <f>C22</f>
        <v>N/A</v>
      </c>
      <c r="D25" s="33" t="str">
        <f>'3. Evaluación de procesos'!C75</f>
        <v>PR2.4</v>
      </c>
      <c r="E25" s="3" t="str">
        <f>IF(B25="No","Not in scope",IF(N25="Select…. ","Not answered",IF(N25&gt;=0,"Passed",Not met)))</f>
        <v>Not answered</v>
      </c>
      <c r="F25" s="3" t="str">
        <f t="shared" si="0"/>
        <v>Not answered</v>
      </c>
      <c r="G25" s="3" t="str">
        <f t="shared" si="1"/>
        <v>Not answered</v>
      </c>
      <c r="H25" s="3" t="str">
        <f t="shared" si="2"/>
        <v>Not answered</v>
      </c>
      <c r="I25" s="19" t="str">
        <f t="shared" si="7"/>
        <v xml:space="preserve"> </v>
      </c>
      <c r="J25" s="21"/>
      <c r="K25" s="21"/>
      <c r="L25" s="21"/>
      <c r="N25" s="1" t="str">
        <f>'3. Evaluación de procesos'!G75</f>
        <v xml:space="preserve">Select…. </v>
      </c>
      <c r="O25" s="55" t="str">
        <f>O22</f>
        <v xml:space="preserve">Select…. </v>
      </c>
      <c r="P25" s="52" t="str">
        <f t="shared" si="3"/>
        <v>Yes</v>
      </c>
      <c r="Q25" s="52" t="str">
        <f t="shared" si="4"/>
        <v>Yes</v>
      </c>
      <c r="R25" s="52" t="str">
        <f t="shared" si="5"/>
        <v>Yes</v>
      </c>
      <c r="S25" s="52" t="str">
        <f t="shared" si="6"/>
        <v>Yes</v>
      </c>
    </row>
    <row r="26" spans="1:19" ht="18" customHeight="1" x14ac:dyDescent="0.2">
      <c r="A26" s="284"/>
      <c r="B26" s="24" t="str">
        <f>B22</f>
        <v>Yes</v>
      </c>
      <c r="C26" s="40" t="str">
        <f>C22</f>
        <v>N/A</v>
      </c>
      <c r="D26" s="33" t="str">
        <f>'3. Evaluación de procesos'!C78</f>
        <v>PR2.5</v>
      </c>
      <c r="E26" s="3" t="str">
        <f>IF(B26="No","Not in scope",IF(N26="Select…. ","Not answered",IF(N26&gt;=0,"Passed",Not met)))</f>
        <v>Not answered</v>
      </c>
      <c r="F26" s="3" t="str">
        <f t="shared" si="0"/>
        <v>Not answered</v>
      </c>
      <c r="G26" s="3" t="str">
        <f t="shared" si="1"/>
        <v>Not answered</v>
      </c>
      <c r="H26" s="3" t="str">
        <f t="shared" si="2"/>
        <v>Not answered</v>
      </c>
      <c r="I26" s="19" t="str">
        <f t="shared" si="7"/>
        <v xml:space="preserve"> </v>
      </c>
      <c r="J26" s="21"/>
      <c r="K26" s="21"/>
      <c r="L26" s="21"/>
      <c r="N26" s="1" t="str">
        <f>'3. Evaluación de procesos'!G78</f>
        <v xml:space="preserve">Select…. </v>
      </c>
      <c r="O26" s="55" t="str">
        <f>O22</f>
        <v xml:space="preserve">Select…. </v>
      </c>
      <c r="P26" s="52" t="str">
        <f t="shared" si="3"/>
        <v>Yes</v>
      </c>
      <c r="Q26" s="52" t="str">
        <f t="shared" si="4"/>
        <v>Yes</v>
      </c>
      <c r="R26" s="52" t="str">
        <f t="shared" si="5"/>
        <v>Yes</v>
      </c>
      <c r="S26" s="52" t="str">
        <f t="shared" si="6"/>
        <v>Yes</v>
      </c>
    </row>
    <row r="27" spans="1:19" ht="18" customHeight="1" x14ac:dyDescent="0.2">
      <c r="A27" s="284"/>
      <c r="B27" s="24" t="str">
        <f>B22</f>
        <v>Yes</v>
      </c>
      <c r="C27" s="40" t="str">
        <f>C22</f>
        <v>N/A</v>
      </c>
      <c r="D27" s="33" t="str">
        <f>'3. Evaluación de procesos'!C81</f>
        <v>PR2.6</v>
      </c>
      <c r="E27" s="3" t="str">
        <f>IF(B27="No","Not in scope",IF(N27="Select…. ","Not answered",IF(N27&gt;=0,"Passed",Not met)))</f>
        <v>Not answered</v>
      </c>
      <c r="F27" s="3" t="str">
        <f t="shared" si="0"/>
        <v>Not answered</v>
      </c>
      <c r="G27" s="3" t="str">
        <f t="shared" si="1"/>
        <v>Not answered</v>
      </c>
      <c r="H27" s="3" t="str">
        <f t="shared" si="2"/>
        <v>Not answered</v>
      </c>
      <c r="I27" s="19" t="str">
        <f t="shared" si="7"/>
        <v xml:space="preserve"> </v>
      </c>
      <c r="J27" s="21"/>
      <c r="K27" s="21"/>
      <c r="L27" s="21"/>
      <c r="N27" s="1" t="str">
        <f>'3. Evaluación de procesos'!G81</f>
        <v xml:space="preserve">Select…. </v>
      </c>
      <c r="O27" s="55" t="str">
        <f>O22</f>
        <v xml:space="preserve">Select…. </v>
      </c>
      <c r="P27" s="52" t="str">
        <f t="shared" si="3"/>
        <v>Yes</v>
      </c>
      <c r="Q27" s="52" t="str">
        <f t="shared" si="4"/>
        <v>Yes</v>
      </c>
      <c r="R27" s="52" t="str">
        <f t="shared" si="5"/>
        <v>Yes</v>
      </c>
      <c r="S27" s="52" t="str">
        <f t="shared" si="6"/>
        <v>Yes</v>
      </c>
    </row>
    <row r="28" spans="1:19" ht="18" customHeight="1" x14ac:dyDescent="0.2">
      <c r="A28" s="285"/>
      <c r="B28" s="36" t="str">
        <f>B22</f>
        <v>Yes</v>
      </c>
      <c r="C28" s="37" t="str">
        <f>C22</f>
        <v>N/A</v>
      </c>
      <c r="D28" s="33" t="str">
        <f>'3. Evaluación de procesos'!C84</f>
        <v>PR2.7</v>
      </c>
      <c r="E28" s="3" t="str">
        <f>IF(B28="No","Not in scope",IF(N28="Select…. ","Not answered",IF(N28&gt;=0,"Passed",Not met)))</f>
        <v>Not answered</v>
      </c>
      <c r="F28" s="3" t="str">
        <f t="shared" si="0"/>
        <v>Not answered</v>
      </c>
      <c r="G28" s="3" t="str">
        <f t="shared" si="1"/>
        <v>Not answered</v>
      </c>
      <c r="H28" s="3" t="str">
        <f t="shared" si="2"/>
        <v>Not answered</v>
      </c>
      <c r="I28" s="19" t="str">
        <f t="shared" si="7"/>
        <v xml:space="preserve"> </v>
      </c>
      <c r="J28" s="21"/>
      <c r="K28" s="21"/>
      <c r="L28" s="21"/>
      <c r="N28" s="1" t="str">
        <f>'3. Evaluación de procesos'!G84</f>
        <v xml:space="preserve">Select…. </v>
      </c>
      <c r="O28" s="53" t="str">
        <f>O22</f>
        <v xml:space="preserve">Select…. </v>
      </c>
      <c r="P28" s="52" t="str">
        <f t="shared" si="3"/>
        <v>Yes</v>
      </c>
      <c r="Q28" s="52" t="str">
        <f t="shared" si="4"/>
        <v>Yes</v>
      </c>
      <c r="R28" s="52" t="str">
        <f t="shared" si="5"/>
        <v>Yes</v>
      </c>
      <c r="S28" s="52" t="str">
        <f t="shared" si="6"/>
        <v>Yes</v>
      </c>
    </row>
    <row r="29" spans="1:19" ht="18" customHeight="1" x14ac:dyDescent="0.2">
      <c r="A29" s="283" t="s">
        <v>106</v>
      </c>
      <c r="B29" s="41" t="str">
        <f>'2. Alcance y metas de procesos'!C19</f>
        <v>Yes</v>
      </c>
      <c r="C29" s="42" t="str">
        <f>IF(O29="Select…. ","N/A",O29)</f>
        <v>N/A</v>
      </c>
      <c r="D29" s="33" t="str">
        <f>'3. Evaluación de procesos'!C87</f>
        <v>PR3.1</v>
      </c>
      <c r="E29" s="3" t="str">
        <f>IF(B29="No","Not in scope",IF(N29="Select…. ","Not answered",IF(N29&gt;=0,"Passed",Not met)))</f>
        <v>Not answered</v>
      </c>
      <c r="F29" s="3" t="str">
        <f t="shared" si="0"/>
        <v>Not answered</v>
      </c>
      <c r="G29" s="3" t="str">
        <f t="shared" si="1"/>
        <v>Not answered</v>
      </c>
      <c r="H29" s="3" t="str">
        <f t="shared" si="2"/>
        <v>Not answered</v>
      </c>
      <c r="I29" s="19" t="str">
        <f t="shared" si="7"/>
        <v xml:space="preserve"> </v>
      </c>
      <c r="J29" s="21"/>
      <c r="K29" s="21"/>
      <c r="L29" s="21"/>
      <c r="N29" s="1" t="str">
        <f>'3. Evaluación de procesos'!G87</f>
        <v xml:space="preserve">Select…. </v>
      </c>
      <c r="O29" s="56" t="str">
        <f>'2. Alcance y metas de procesos'!D19</f>
        <v xml:space="preserve">Select…. </v>
      </c>
      <c r="P29" s="52" t="str">
        <f t="shared" si="3"/>
        <v>Yes</v>
      </c>
      <c r="Q29" s="52" t="str">
        <f t="shared" si="4"/>
        <v>Yes</v>
      </c>
      <c r="R29" s="52" t="str">
        <f t="shared" si="5"/>
        <v>Yes</v>
      </c>
      <c r="S29" s="52" t="str">
        <f t="shared" si="6"/>
        <v>Yes</v>
      </c>
    </row>
    <row r="30" spans="1:19" ht="18" customHeight="1" x14ac:dyDescent="0.2">
      <c r="A30" s="284"/>
      <c r="B30" s="24" t="str">
        <f>B29</f>
        <v>Yes</v>
      </c>
      <c r="C30" s="40" t="str">
        <f>C29</f>
        <v>N/A</v>
      </c>
      <c r="D30" s="33" t="str">
        <f>'3. Evaluación de procesos'!C90</f>
        <v>PR3.2</v>
      </c>
      <c r="E30" s="3" t="str">
        <f>IF(B30="No","Not in scope",IF(N30="Select…. ","Not answered",IF(N30&gt;=0,"Passed",Not met)))</f>
        <v>Not answered</v>
      </c>
      <c r="F30" s="3" t="str">
        <f t="shared" si="0"/>
        <v>Not answered</v>
      </c>
      <c r="G30" s="3" t="str">
        <f t="shared" si="1"/>
        <v>Not answered</v>
      </c>
      <c r="H30" s="3" t="str">
        <f t="shared" si="2"/>
        <v>Not answered</v>
      </c>
      <c r="I30" s="19" t="str">
        <f t="shared" si="7"/>
        <v xml:space="preserve"> </v>
      </c>
      <c r="J30" s="21"/>
      <c r="K30" s="21"/>
      <c r="L30" s="21"/>
      <c r="N30" s="1" t="str">
        <f>'3. Evaluación de procesos'!G90</f>
        <v xml:space="preserve">Select…. </v>
      </c>
      <c r="O30" s="55" t="str">
        <f>O29</f>
        <v xml:space="preserve">Select…. </v>
      </c>
      <c r="P30" s="52" t="str">
        <f t="shared" si="3"/>
        <v>Yes</v>
      </c>
      <c r="Q30" s="52" t="str">
        <f t="shared" si="4"/>
        <v>Yes</v>
      </c>
      <c r="R30" s="52" t="str">
        <f t="shared" si="5"/>
        <v>Yes</v>
      </c>
      <c r="S30" s="52" t="str">
        <f t="shared" si="6"/>
        <v>Yes</v>
      </c>
    </row>
    <row r="31" spans="1:19" ht="18" customHeight="1" x14ac:dyDescent="0.2">
      <c r="A31" s="285"/>
      <c r="B31" s="36" t="str">
        <f>B29</f>
        <v>Yes</v>
      </c>
      <c r="C31" s="37" t="str">
        <f>C29</f>
        <v>N/A</v>
      </c>
      <c r="D31" s="33" t="str">
        <f>'3. Evaluación de procesos'!C93</f>
        <v>PR3.3</v>
      </c>
      <c r="E31" s="3" t="str">
        <f>IF(B31="No","Not in scope",IF(N31="Select…. ","Not answered",IF(N31&gt;=0,"Passed",Not met)))</f>
        <v>Not answered</v>
      </c>
      <c r="F31" s="3" t="str">
        <f t="shared" si="0"/>
        <v>Not answered</v>
      </c>
      <c r="G31" s="3" t="str">
        <f t="shared" si="1"/>
        <v>Not answered</v>
      </c>
      <c r="H31" s="3" t="str">
        <f t="shared" si="2"/>
        <v>Not answered</v>
      </c>
      <c r="I31" s="19" t="str">
        <f t="shared" si="7"/>
        <v xml:space="preserve"> </v>
      </c>
      <c r="J31" s="21"/>
      <c r="K31" s="21"/>
      <c r="L31" s="21"/>
      <c r="N31" s="1" t="str">
        <f>'3. Evaluación de procesos'!G93</f>
        <v xml:space="preserve">Select…. </v>
      </c>
      <c r="O31" s="53" t="str">
        <f>O29</f>
        <v xml:space="preserve">Select…. </v>
      </c>
      <c r="P31" s="52" t="str">
        <f t="shared" si="3"/>
        <v>Yes</v>
      </c>
      <c r="Q31" s="52" t="str">
        <f t="shared" si="4"/>
        <v>Yes</v>
      </c>
      <c r="R31" s="52" t="str">
        <f t="shared" si="5"/>
        <v>Yes</v>
      </c>
      <c r="S31" s="52" t="str">
        <f t="shared" si="6"/>
        <v>Yes</v>
      </c>
    </row>
    <row r="32" spans="1:19" ht="18" customHeight="1" x14ac:dyDescent="0.2">
      <c r="A32" s="283" t="s">
        <v>107</v>
      </c>
      <c r="B32" s="41" t="str">
        <f>'2. Alcance y metas de procesos'!C20</f>
        <v>Yes</v>
      </c>
      <c r="C32" s="42" t="str">
        <f>IF(O32="Select…. ","N/A",O32)</f>
        <v>N/A</v>
      </c>
      <c r="D32" s="33" t="str">
        <f>'3. Evaluación de procesos'!C96</f>
        <v>PR4.1</v>
      </c>
      <c r="E32" s="3" t="str">
        <f>IF(B32="No","Not in scope",IF(N32="Select…. ","Not answered",IF(N32&gt;=0,"Passed",Not met)))</f>
        <v>Not answered</v>
      </c>
      <c r="F32" s="3" t="str">
        <f t="shared" si="0"/>
        <v>Not answered</v>
      </c>
      <c r="G32" s="3" t="str">
        <f t="shared" si="1"/>
        <v>Not answered</v>
      </c>
      <c r="H32" s="3" t="str">
        <f t="shared" si="2"/>
        <v>Not answered</v>
      </c>
      <c r="I32" s="19" t="str">
        <f t="shared" si="7"/>
        <v xml:space="preserve"> </v>
      </c>
      <c r="J32" s="21"/>
      <c r="K32" s="21"/>
      <c r="L32" s="21"/>
      <c r="N32" s="1" t="str">
        <f>'3. Evaluación de procesos'!G96</f>
        <v xml:space="preserve">Select…. </v>
      </c>
      <c r="O32" s="56" t="str">
        <f>'2. Alcance y metas de procesos'!D20</f>
        <v xml:space="preserve">Select…. </v>
      </c>
      <c r="P32" s="52" t="str">
        <f t="shared" si="3"/>
        <v>Yes</v>
      </c>
      <c r="Q32" s="52" t="str">
        <f t="shared" si="4"/>
        <v>Yes</v>
      </c>
      <c r="R32" s="52" t="str">
        <f t="shared" si="5"/>
        <v>Yes</v>
      </c>
      <c r="S32" s="52" t="str">
        <f t="shared" si="6"/>
        <v>Yes</v>
      </c>
    </row>
    <row r="33" spans="1:19" ht="18" customHeight="1" x14ac:dyDescent="0.2">
      <c r="A33" s="284"/>
      <c r="B33" s="24" t="str">
        <f>B32</f>
        <v>Yes</v>
      </c>
      <c r="C33" s="40" t="str">
        <f>C32</f>
        <v>N/A</v>
      </c>
      <c r="D33" s="33" t="str">
        <f>'3. Evaluación de procesos'!C102</f>
        <v>PR 4.3</v>
      </c>
      <c r="E33" s="3" t="str">
        <f>IF(B33="No","Not in scope",IF(N33="Select…. ","Not answered",IF(N33&gt;=0,"Passed",Not met)))</f>
        <v>Not answered</v>
      </c>
      <c r="F33" s="3" t="str">
        <f t="shared" si="0"/>
        <v>Not answered</v>
      </c>
      <c r="G33" s="3" t="str">
        <f t="shared" si="1"/>
        <v>Not answered</v>
      </c>
      <c r="H33" s="3" t="str">
        <f t="shared" si="2"/>
        <v>Not answered</v>
      </c>
      <c r="I33" s="19" t="str">
        <f t="shared" si="7"/>
        <v xml:space="preserve"> </v>
      </c>
      <c r="J33" s="21"/>
      <c r="K33" s="21"/>
      <c r="L33" s="21"/>
      <c r="N33" s="1" t="str">
        <f>'3. Evaluación de procesos'!G102</f>
        <v xml:space="preserve">Select…. </v>
      </c>
      <c r="O33" s="55" t="str">
        <f>O32</f>
        <v xml:space="preserve">Select…. </v>
      </c>
      <c r="P33" s="52" t="str">
        <f t="shared" si="3"/>
        <v>Yes</v>
      </c>
      <c r="Q33" s="52" t="str">
        <f t="shared" si="4"/>
        <v>Yes</v>
      </c>
      <c r="R33" s="52" t="str">
        <f t="shared" si="5"/>
        <v>Yes</v>
      </c>
      <c r="S33" s="52" t="str">
        <f t="shared" si="6"/>
        <v>Yes</v>
      </c>
    </row>
    <row r="34" spans="1:19" ht="18" customHeight="1" x14ac:dyDescent="0.2">
      <c r="A34" s="285"/>
      <c r="B34" s="36" t="str">
        <f>B32</f>
        <v>Yes</v>
      </c>
      <c r="C34" s="37" t="str">
        <f>C32</f>
        <v>N/A</v>
      </c>
      <c r="D34" s="33" t="str">
        <f>'3. Evaluación de procesos'!C99</f>
        <v>PR 4.2</v>
      </c>
      <c r="E34" s="3" t="str">
        <f>IF(B34="No","Not in scope",IF(N34="Select…. ","Not answered",IF(N34&gt;=0,"Passed",Not met)))</f>
        <v>Not answered</v>
      </c>
      <c r="F34" s="3" t="str">
        <f t="shared" si="0"/>
        <v>Not answered</v>
      </c>
      <c r="G34" s="3" t="str">
        <f t="shared" si="1"/>
        <v>Not answered</v>
      </c>
      <c r="H34" s="3" t="str">
        <f t="shared" si="2"/>
        <v>Not answered</v>
      </c>
      <c r="I34" s="19" t="str">
        <f t="shared" si="7"/>
        <v xml:space="preserve"> </v>
      </c>
      <c r="J34" s="21"/>
      <c r="K34" s="21"/>
      <c r="L34" s="21"/>
      <c r="N34" s="1" t="str">
        <f>'3. Evaluación de procesos'!G99</f>
        <v xml:space="preserve">Select…. </v>
      </c>
      <c r="O34" s="53" t="str">
        <f>O32</f>
        <v xml:space="preserve">Select…. </v>
      </c>
      <c r="P34" s="52" t="str">
        <f t="shared" si="3"/>
        <v>Yes</v>
      </c>
      <c r="Q34" s="52" t="str">
        <f t="shared" si="4"/>
        <v>Yes</v>
      </c>
      <c r="R34" s="52" t="str">
        <f t="shared" si="5"/>
        <v>Yes</v>
      </c>
      <c r="S34" s="52" t="str">
        <f t="shared" si="6"/>
        <v>Yes</v>
      </c>
    </row>
    <row r="35" spans="1:19" ht="18" customHeight="1" x14ac:dyDescent="0.2">
      <c r="A35" s="283" t="s">
        <v>108</v>
      </c>
      <c r="B35" s="41" t="str">
        <f>'2. Alcance y metas de procesos'!C21</f>
        <v>Yes</v>
      </c>
      <c r="C35" s="42" t="str">
        <f>IF(O35="Select…. ","N/A",O35)</f>
        <v>N/A</v>
      </c>
      <c r="D35" s="33" t="str">
        <f>'3. Evaluación de procesos'!C108</f>
        <v>PR5.1</v>
      </c>
      <c r="E35" s="3" t="str">
        <f>IF(B35="No","Not in scope",IF(N35="Select…. ","Not answered",IF(N35&gt;=0,"Passed",Not met)))</f>
        <v>Not answered</v>
      </c>
      <c r="F35" s="3" t="str">
        <f t="shared" si="0"/>
        <v>Not answered</v>
      </c>
      <c r="G35" s="3" t="str">
        <f t="shared" si="1"/>
        <v>Not answered</v>
      </c>
      <c r="H35" s="3" t="str">
        <f t="shared" si="2"/>
        <v>Not answered</v>
      </c>
      <c r="I35" s="19" t="str">
        <f t="shared" si="7"/>
        <v xml:space="preserve"> </v>
      </c>
      <c r="J35" s="21"/>
      <c r="K35" s="21"/>
      <c r="L35" s="21"/>
      <c r="N35" s="1" t="str">
        <f>'3. Evaluación de procesos'!G108</f>
        <v xml:space="preserve">Select…. </v>
      </c>
      <c r="O35" s="56" t="str">
        <f>'2. Alcance y metas de procesos'!D21</f>
        <v xml:space="preserve">Select…. </v>
      </c>
      <c r="P35" s="52" t="str">
        <f t="shared" si="3"/>
        <v>Yes</v>
      </c>
      <c r="Q35" s="52" t="str">
        <f t="shared" si="4"/>
        <v>Yes</v>
      </c>
      <c r="R35" s="52" t="str">
        <f t="shared" si="5"/>
        <v>Yes</v>
      </c>
      <c r="S35" s="52" t="str">
        <f t="shared" si="6"/>
        <v>Yes</v>
      </c>
    </row>
    <row r="36" spans="1:19" ht="18" customHeight="1" x14ac:dyDescent="0.2">
      <c r="A36" s="284"/>
      <c r="B36" s="24" t="str">
        <f>B35</f>
        <v>Yes</v>
      </c>
      <c r="C36" s="40" t="str">
        <f>C35</f>
        <v>N/A</v>
      </c>
      <c r="D36" s="33" t="str">
        <f>'3. Evaluación de procesos'!C111</f>
        <v>PR5.2</v>
      </c>
      <c r="E36" s="3" t="str">
        <f>IF(B36="No","Not in scope",IF(N36="Select…. ","Not answered",IF(N36&gt;=0,"Passed",Not met)))</f>
        <v>Not answered</v>
      </c>
      <c r="F36" s="3" t="str">
        <f t="shared" si="0"/>
        <v>Not answered</v>
      </c>
      <c r="G36" s="3" t="str">
        <f t="shared" si="1"/>
        <v>Not answered</v>
      </c>
      <c r="H36" s="3" t="str">
        <f t="shared" si="2"/>
        <v>Not answered</v>
      </c>
      <c r="I36" s="19" t="str">
        <f t="shared" si="7"/>
        <v xml:space="preserve"> </v>
      </c>
      <c r="J36" s="21"/>
      <c r="K36" s="21"/>
      <c r="L36" s="21"/>
      <c r="N36" s="1" t="str">
        <f>'3. Evaluación de procesos'!G111</f>
        <v xml:space="preserve">Select…. </v>
      </c>
      <c r="O36" s="55" t="str">
        <f>O35</f>
        <v xml:space="preserve">Select…. </v>
      </c>
      <c r="P36" s="52" t="str">
        <f t="shared" si="3"/>
        <v>Yes</v>
      </c>
      <c r="Q36" s="52" t="str">
        <f t="shared" si="4"/>
        <v>Yes</v>
      </c>
      <c r="R36" s="52" t="str">
        <f t="shared" si="5"/>
        <v>Yes</v>
      </c>
      <c r="S36" s="52" t="str">
        <f t="shared" si="6"/>
        <v>Yes</v>
      </c>
    </row>
    <row r="37" spans="1:19" ht="18" customHeight="1" x14ac:dyDescent="0.2">
      <c r="A37" s="285"/>
      <c r="B37" s="36" t="str">
        <f>B35</f>
        <v>Yes</v>
      </c>
      <c r="C37" s="37" t="str">
        <f>C35</f>
        <v>N/A</v>
      </c>
      <c r="D37" s="33" t="str">
        <f>'3. Evaluación de procesos'!C114</f>
        <v>PR5.3</v>
      </c>
      <c r="E37" s="3" t="str">
        <f>IF(B37="No","Not in scope",IF(N37="Select…. ","Not answered",IF(N37&gt;=0,"Passed",Not met)))</f>
        <v>Not answered</v>
      </c>
      <c r="F37" s="3" t="str">
        <f t="shared" si="0"/>
        <v>Not answered</v>
      </c>
      <c r="G37" s="3" t="str">
        <f t="shared" si="1"/>
        <v>Not answered</v>
      </c>
      <c r="H37" s="3" t="str">
        <f t="shared" si="2"/>
        <v>Not answered</v>
      </c>
      <c r="I37" s="19" t="str">
        <f t="shared" si="7"/>
        <v xml:space="preserve"> </v>
      </c>
      <c r="J37" s="21"/>
      <c r="K37" s="21"/>
      <c r="L37" s="21"/>
      <c r="N37" s="1" t="str">
        <f>'3. Evaluación de procesos'!G114</f>
        <v xml:space="preserve">Select…. </v>
      </c>
      <c r="O37" s="53" t="str">
        <f>O35</f>
        <v xml:space="preserve">Select…. </v>
      </c>
      <c r="P37" s="52" t="str">
        <f t="shared" si="3"/>
        <v>Yes</v>
      </c>
      <c r="Q37" s="52" t="str">
        <f t="shared" si="4"/>
        <v>Yes</v>
      </c>
      <c r="R37" s="52" t="str">
        <f t="shared" si="5"/>
        <v>Yes</v>
      </c>
      <c r="S37" s="52" t="str">
        <f t="shared" si="6"/>
        <v>Yes</v>
      </c>
    </row>
    <row r="38" spans="1:19" ht="18" customHeight="1" x14ac:dyDescent="0.2">
      <c r="A38" s="283" t="s">
        <v>109</v>
      </c>
      <c r="B38" s="41" t="str">
        <f>'2. Alcance y metas de procesos'!C22</f>
        <v>Yes</v>
      </c>
      <c r="C38" s="42" t="str">
        <f>IF(O38="Select…. ","N/A",O38)</f>
        <v>N/A</v>
      </c>
      <c r="D38" s="33" t="str">
        <f>'3. Evaluación de procesos'!C120</f>
        <v>PR6.1</v>
      </c>
      <c r="E38" s="3" t="str">
        <f>IF(B38="No","Not in scope",IF(N38="Select…. ","Not answered",IF(N38&gt;=0,"Passed",Not met)))</f>
        <v>Not answered</v>
      </c>
      <c r="F38" s="3" t="str">
        <f t="shared" ref="F38:F69" si="8">IF(B38="No","Not in scope",IF(N38="Select…. ","Not answered",IF(N38&gt;=1,"Passed","Not met")))</f>
        <v>Not answered</v>
      </c>
      <c r="G38" s="3" t="str">
        <f t="shared" ref="G38:G69" si="9">IF(B38="No","Not in scope",IF(N38="Select…. ","Not answered",IF(N38&gt;=2,"Passed","Not met")))</f>
        <v>Not answered</v>
      </c>
      <c r="H38" s="3" t="str">
        <f t="shared" ref="H38:H69" si="10">IF(B38="No","Not in scope",IF(N38="Select…. ","Not answered",IF(N38&gt;=3,"Passed","Not met")))</f>
        <v>Not answered</v>
      </c>
      <c r="I38" s="19" t="str">
        <f t="shared" si="7"/>
        <v xml:space="preserve"> </v>
      </c>
      <c r="J38" s="21"/>
      <c r="K38" s="21"/>
      <c r="L38" s="21"/>
      <c r="N38" s="1" t="str">
        <f>'3. Evaluación de procesos'!G120</f>
        <v xml:space="preserve">Select…. </v>
      </c>
      <c r="O38" s="56" t="str">
        <f>'2. Alcance y metas de procesos'!D22</f>
        <v xml:space="preserve">Select…. </v>
      </c>
      <c r="P38" s="52" t="str">
        <f t="shared" ref="P38:P69" si="11">IF($C38="N/A", "Yes",IF($C38&gt;=0,"Yes","No"))</f>
        <v>Yes</v>
      </c>
      <c r="Q38" s="52" t="str">
        <f t="shared" ref="Q38:Q69" si="12">IF($C38="N/A", "Yes",IF($C38&gt;=1,"Yes","No"))</f>
        <v>Yes</v>
      </c>
      <c r="R38" s="52" t="str">
        <f t="shared" ref="R38:R69" si="13">IF($C38="N/A", "Yes",IF($C38&gt;=2,"Yes","No"))</f>
        <v>Yes</v>
      </c>
      <c r="S38" s="52" t="str">
        <f t="shared" ref="S38:S69" si="14">IF($C38="N/A", "Yes",IF($C38&gt;=3,"Yes","No"))</f>
        <v>Yes</v>
      </c>
    </row>
    <row r="39" spans="1:19" ht="18" customHeight="1" x14ac:dyDescent="0.2">
      <c r="A39" s="284"/>
      <c r="B39" s="24" t="str">
        <f>B38</f>
        <v>Yes</v>
      </c>
      <c r="C39" s="40" t="str">
        <f>C38</f>
        <v>N/A</v>
      </c>
      <c r="D39" s="33" t="str">
        <f>'3. Evaluación de procesos'!C123</f>
        <v>PR6.2</v>
      </c>
      <c r="E39" s="3" t="str">
        <f>IF(B39="No","Not in scope",IF(N39="Select…. ","Not answered",IF(N39&gt;=0,"Passed",Not met)))</f>
        <v>Not answered</v>
      </c>
      <c r="F39" s="3" t="str">
        <f t="shared" si="8"/>
        <v>Not answered</v>
      </c>
      <c r="G39" s="3" t="str">
        <f t="shared" si="9"/>
        <v>Not answered</v>
      </c>
      <c r="H39" s="3" t="str">
        <f t="shared" si="10"/>
        <v>Not answered</v>
      </c>
      <c r="I39" s="19" t="str">
        <f t="shared" si="7"/>
        <v xml:space="preserve"> </v>
      </c>
      <c r="J39" s="21"/>
      <c r="K39" s="21"/>
      <c r="L39" s="21"/>
      <c r="N39" s="1" t="str">
        <f>'3. Evaluación de procesos'!G123</f>
        <v xml:space="preserve">Select…. </v>
      </c>
      <c r="O39" s="55" t="str">
        <f>O38</f>
        <v xml:space="preserve">Select…. </v>
      </c>
      <c r="P39" s="52" t="str">
        <f t="shared" si="11"/>
        <v>Yes</v>
      </c>
      <c r="Q39" s="52" t="str">
        <f t="shared" si="12"/>
        <v>Yes</v>
      </c>
      <c r="R39" s="52" t="str">
        <f t="shared" si="13"/>
        <v>Yes</v>
      </c>
      <c r="S39" s="52" t="str">
        <f t="shared" si="14"/>
        <v>Yes</v>
      </c>
    </row>
    <row r="40" spans="1:19" ht="18" customHeight="1" x14ac:dyDescent="0.2">
      <c r="A40" s="284"/>
      <c r="B40" s="24" t="str">
        <f>B38</f>
        <v>Yes</v>
      </c>
      <c r="C40" s="40" t="str">
        <f>C38</f>
        <v>N/A</v>
      </c>
      <c r="D40" s="33" t="str">
        <f>'3. Evaluación de procesos'!C126</f>
        <v>PR6.3</v>
      </c>
      <c r="E40" s="3" t="str">
        <f>IF(B40="No","Not in scope",IF(N40="Select…. ","Not answered",IF(N40&gt;=0,"Passed",Not met)))</f>
        <v>Not answered</v>
      </c>
      <c r="F40" s="3" t="str">
        <f t="shared" si="8"/>
        <v>Not answered</v>
      </c>
      <c r="G40" s="3" t="str">
        <f t="shared" si="9"/>
        <v>Not answered</v>
      </c>
      <c r="H40" s="3" t="str">
        <f t="shared" si="10"/>
        <v>Not answered</v>
      </c>
      <c r="I40" s="19" t="str">
        <f t="shared" si="7"/>
        <v xml:space="preserve"> </v>
      </c>
      <c r="J40" s="21"/>
      <c r="K40" s="21"/>
      <c r="L40" s="21"/>
      <c r="N40" s="1" t="str">
        <f>'3. Evaluación de procesos'!G126</f>
        <v xml:space="preserve">Select…. </v>
      </c>
      <c r="O40" s="55" t="str">
        <f>O38</f>
        <v xml:space="preserve">Select…. </v>
      </c>
      <c r="P40" s="52" t="str">
        <f t="shared" si="11"/>
        <v>Yes</v>
      </c>
      <c r="Q40" s="52" t="str">
        <f t="shared" si="12"/>
        <v>Yes</v>
      </c>
      <c r="R40" s="52" t="str">
        <f t="shared" si="13"/>
        <v>Yes</v>
      </c>
      <c r="S40" s="52" t="str">
        <f t="shared" si="14"/>
        <v>Yes</v>
      </c>
    </row>
    <row r="41" spans="1:19" ht="18" customHeight="1" x14ac:dyDescent="0.2">
      <c r="A41" s="285"/>
      <c r="B41" s="36" t="str">
        <f>B38</f>
        <v>Yes</v>
      </c>
      <c r="C41" s="37" t="str">
        <f>C38</f>
        <v>N/A</v>
      </c>
      <c r="D41" s="33" t="str">
        <f>'3. Evaluación de procesos'!C129</f>
        <v>PR6.4</v>
      </c>
      <c r="E41" s="3" t="str">
        <f>IF(B41="No","Not in scope",IF(N41="Select…. ","Not answered",IF(N41&gt;=0,"Passed",Not met)))</f>
        <v>Not answered</v>
      </c>
      <c r="F41" s="3" t="str">
        <f t="shared" si="8"/>
        <v>Not answered</v>
      </c>
      <c r="G41" s="3" t="str">
        <f t="shared" si="9"/>
        <v>Not answered</v>
      </c>
      <c r="H41" s="3" t="str">
        <f t="shared" si="10"/>
        <v>Not answered</v>
      </c>
      <c r="I41" s="19" t="str">
        <f t="shared" si="7"/>
        <v xml:space="preserve"> </v>
      </c>
      <c r="J41" s="21"/>
      <c r="K41" s="21"/>
      <c r="L41" s="21"/>
      <c r="N41" s="1" t="str">
        <f>'3. Evaluación de procesos'!G129</f>
        <v xml:space="preserve">Select…. </v>
      </c>
      <c r="O41" s="53" t="str">
        <f>O38</f>
        <v xml:space="preserve">Select…. </v>
      </c>
      <c r="P41" s="52" t="str">
        <f t="shared" si="11"/>
        <v>Yes</v>
      </c>
      <c r="Q41" s="52" t="str">
        <f t="shared" si="12"/>
        <v>Yes</v>
      </c>
      <c r="R41" s="52" t="str">
        <f t="shared" si="13"/>
        <v>Yes</v>
      </c>
      <c r="S41" s="52" t="str">
        <f t="shared" si="14"/>
        <v>Yes</v>
      </c>
    </row>
    <row r="42" spans="1:19" ht="18" customHeight="1" x14ac:dyDescent="0.2">
      <c r="A42" s="283" t="s">
        <v>110</v>
      </c>
      <c r="B42" s="41" t="str">
        <f>'2. Alcance y metas de procesos'!C23</f>
        <v>Yes</v>
      </c>
      <c r="C42" s="42" t="str">
        <f>IF(O42="Select…. ","N/A",O42)</f>
        <v>N/A</v>
      </c>
      <c r="D42" s="33" t="str">
        <f>'3. Evaluación de procesos'!C135</f>
        <v>PR7.1</v>
      </c>
      <c r="E42" s="3" t="str">
        <f>IF(B42="No","Not in scope",IF(N42="Select…. ","Not answered",IF(N42&gt;=0,"Passed",Not met)))</f>
        <v>Not answered</v>
      </c>
      <c r="F42" s="3" t="str">
        <f t="shared" si="8"/>
        <v>Not answered</v>
      </c>
      <c r="G42" s="3" t="str">
        <f t="shared" si="9"/>
        <v>Not answered</v>
      </c>
      <c r="H42" s="3" t="str">
        <f t="shared" si="10"/>
        <v>Not answered</v>
      </c>
      <c r="I42" s="19" t="str">
        <f t="shared" si="7"/>
        <v xml:space="preserve"> </v>
      </c>
      <c r="J42" s="21"/>
      <c r="K42" s="21"/>
      <c r="L42" s="21"/>
      <c r="N42" s="1" t="str">
        <f>'3. Evaluación de procesos'!G135</f>
        <v xml:space="preserve">Select…. </v>
      </c>
      <c r="O42" s="56" t="str">
        <f>'2. Alcance y metas de procesos'!D23</f>
        <v xml:space="preserve">Select…. </v>
      </c>
      <c r="P42" s="52" t="str">
        <f t="shared" si="11"/>
        <v>Yes</v>
      </c>
      <c r="Q42" s="52" t="str">
        <f t="shared" si="12"/>
        <v>Yes</v>
      </c>
      <c r="R42" s="52" t="str">
        <f t="shared" si="13"/>
        <v>Yes</v>
      </c>
      <c r="S42" s="52" t="str">
        <f t="shared" si="14"/>
        <v>Yes</v>
      </c>
    </row>
    <row r="43" spans="1:19" ht="18" customHeight="1" x14ac:dyDescent="0.2">
      <c r="A43" s="284"/>
      <c r="B43" s="24" t="str">
        <f>B42</f>
        <v>Yes</v>
      </c>
      <c r="C43" s="40" t="str">
        <f>C42</f>
        <v>N/A</v>
      </c>
      <c r="D43" s="33" t="str">
        <f>'3. Evaluación de procesos'!C138</f>
        <v>PR7.2</v>
      </c>
      <c r="E43" s="3" t="str">
        <f>IF(B43="No","Not in scope",IF(N43="Select…. ","Not answered",IF(N43&gt;=0,"Passed",Not met)))</f>
        <v>Not answered</v>
      </c>
      <c r="F43" s="3" t="str">
        <f t="shared" si="8"/>
        <v>Not answered</v>
      </c>
      <c r="G43" s="3" t="str">
        <f t="shared" si="9"/>
        <v>Not answered</v>
      </c>
      <c r="H43" s="3" t="str">
        <f t="shared" si="10"/>
        <v>Not answered</v>
      </c>
      <c r="I43" s="19" t="str">
        <f t="shared" si="7"/>
        <v xml:space="preserve"> </v>
      </c>
      <c r="J43" s="21"/>
      <c r="K43" s="21"/>
      <c r="L43" s="21"/>
      <c r="N43" s="1" t="str">
        <f>'3. Evaluación de procesos'!G138</f>
        <v xml:space="preserve">Select…. </v>
      </c>
      <c r="O43" s="55" t="str">
        <f>O42</f>
        <v xml:space="preserve">Select…. </v>
      </c>
      <c r="P43" s="52" t="str">
        <f t="shared" si="11"/>
        <v>Yes</v>
      </c>
      <c r="Q43" s="52" t="str">
        <f t="shared" si="12"/>
        <v>Yes</v>
      </c>
      <c r="R43" s="52" t="str">
        <f t="shared" si="13"/>
        <v>Yes</v>
      </c>
      <c r="S43" s="52" t="str">
        <f t="shared" si="14"/>
        <v>Yes</v>
      </c>
    </row>
    <row r="44" spans="1:19" ht="18" customHeight="1" x14ac:dyDescent="0.2">
      <c r="A44" s="284"/>
      <c r="B44" s="24" t="str">
        <f>B42</f>
        <v>Yes</v>
      </c>
      <c r="C44" s="40" t="str">
        <f>C43</f>
        <v>N/A</v>
      </c>
      <c r="D44" s="33" t="str">
        <f>'3. Evaluación de procesos'!C141</f>
        <v>PR7.3</v>
      </c>
      <c r="E44" s="3" t="str">
        <f>IF(B44="No","Not in scope",IF(N44="Select…. ","Not answered",IF(N44&gt;=0,"Passed",Not met)))</f>
        <v>Not answered</v>
      </c>
      <c r="F44" s="3" t="str">
        <f t="shared" si="8"/>
        <v>Not answered</v>
      </c>
      <c r="G44" s="3" t="str">
        <f t="shared" si="9"/>
        <v>Not answered</v>
      </c>
      <c r="H44" s="3" t="str">
        <f t="shared" si="10"/>
        <v>Not answered</v>
      </c>
      <c r="I44" s="19" t="str">
        <f t="shared" si="7"/>
        <v xml:space="preserve"> </v>
      </c>
      <c r="J44" s="21"/>
      <c r="K44" s="21"/>
      <c r="L44" s="21"/>
      <c r="N44" s="1" t="str">
        <f>'3. Evaluación de procesos'!G141</f>
        <v xml:space="preserve">Select…. </v>
      </c>
      <c r="O44" s="55" t="str">
        <f>O43</f>
        <v xml:space="preserve">Select…. </v>
      </c>
      <c r="P44" s="52" t="str">
        <f t="shared" si="11"/>
        <v>Yes</v>
      </c>
      <c r="Q44" s="52" t="str">
        <f t="shared" si="12"/>
        <v>Yes</v>
      </c>
      <c r="R44" s="52" t="str">
        <f t="shared" si="13"/>
        <v>Yes</v>
      </c>
      <c r="S44" s="52" t="str">
        <f t="shared" si="14"/>
        <v>Yes</v>
      </c>
    </row>
    <row r="45" spans="1:19" ht="18" customHeight="1" x14ac:dyDescent="0.2">
      <c r="A45" s="284"/>
      <c r="B45" s="24" t="str">
        <f>B42</f>
        <v>Yes</v>
      </c>
      <c r="C45" s="40" t="str">
        <f>C44</f>
        <v>N/A</v>
      </c>
      <c r="D45" s="33" t="str">
        <f>'3. Evaluación de procesos'!C144</f>
        <v>PR7.4</v>
      </c>
      <c r="E45" s="3" t="str">
        <f>IF(B45="No","Not in scope",IF(N45="Select…. ","Not answered",IF(N45&gt;=0,"Passed",Not met)))</f>
        <v>Not answered</v>
      </c>
      <c r="F45" s="3" t="str">
        <f t="shared" si="8"/>
        <v>Not answered</v>
      </c>
      <c r="G45" s="3" t="str">
        <f t="shared" si="9"/>
        <v>Not answered</v>
      </c>
      <c r="H45" s="3" t="str">
        <f t="shared" si="10"/>
        <v>Not answered</v>
      </c>
      <c r="I45" s="19" t="str">
        <f t="shared" si="7"/>
        <v xml:space="preserve"> </v>
      </c>
      <c r="J45" s="21"/>
      <c r="K45" s="21"/>
      <c r="L45" s="21"/>
      <c r="N45" s="1" t="str">
        <f>'3. Evaluación de procesos'!G144</f>
        <v xml:space="preserve">Select…. </v>
      </c>
      <c r="O45" s="55" t="str">
        <f>O44</f>
        <v xml:space="preserve">Select…. </v>
      </c>
      <c r="P45" s="52" t="str">
        <f t="shared" si="11"/>
        <v>Yes</v>
      </c>
      <c r="Q45" s="52" t="str">
        <f t="shared" si="12"/>
        <v>Yes</v>
      </c>
      <c r="R45" s="52" t="str">
        <f t="shared" si="13"/>
        <v>Yes</v>
      </c>
      <c r="S45" s="52" t="str">
        <f t="shared" si="14"/>
        <v>Yes</v>
      </c>
    </row>
    <row r="46" spans="1:19" ht="18" customHeight="1" x14ac:dyDescent="0.2">
      <c r="A46" s="284"/>
      <c r="B46" s="24" t="str">
        <f>B42</f>
        <v>Yes</v>
      </c>
      <c r="C46" s="40" t="str">
        <f>C45</f>
        <v>N/A</v>
      </c>
      <c r="D46" s="33" t="str">
        <f>'3. Evaluación de procesos'!C147</f>
        <v>PR7.5</v>
      </c>
      <c r="E46" s="3" t="str">
        <f>IF(B46="No","Not in scope",IF(N46="Select…. ","Not answered",IF(N46&gt;=0,"Passed",Not met)))</f>
        <v>Not answered</v>
      </c>
      <c r="F46" s="3" t="str">
        <f t="shared" si="8"/>
        <v>Not answered</v>
      </c>
      <c r="G46" s="3" t="str">
        <f t="shared" si="9"/>
        <v>Not answered</v>
      </c>
      <c r="H46" s="3" t="str">
        <f t="shared" si="10"/>
        <v>Not answered</v>
      </c>
      <c r="I46" s="19" t="str">
        <f t="shared" si="7"/>
        <v xml:space="preserve"> </v>
      </c>
      <c r="J46" s="21"/>
      <c r="K46" s="21"/>
      <c r="L46" s="21"/>
      <c r="N46" s="1" t="str">
        <f>'3. Evaluación de procesos'!G147</f>
        <v xml:space="preserve">Select…. </v>
      </c>
      <c r="O46" s="55" t="str">
        <f>O45</f>
        <v xml:space="preserve">Select…. </v>
      </c>
      <c r="P46" s="52" t="str">
        <f t="shared" si="11"/>
        <v>Yes</v>
      </c>
      <c r="Q46" s="52" t="str">
        <f t="shared" si="12"/>
        <v>Yes</v>
      </c>
      <c r="R46" s="52" t="str">
        <f t="shared" si="13"/>
        <v>Yes</v>
      </c>
      <c r="S46" s="52" t="str">
        <f t="shared" si="14"/>
        <v>Yes</v>
      </c>
    </row>
    <row r="47" spans="1:19" ht="18" customHeight="1" x14ac:dyDescent="0.2">
      <c r="A47" s="285"/>
      <c r="B47" s="36" t="str">
        <f>B42</f>
        <v>Yes</v>
      </c>
      <c r="C47" s="37" t="str">
        <f>C46</f>
        <v>N/A</v>
      </c>
      <c r="D47" s="33" t="str">
        <f>'3. Evaluación de procesos'!C150</f>
        <v>PR7.6</v>
      </c>
      <c r="E47" s="3" t="str">
        <f>IF(B47="No","Not in scope",IF(N47="Select…. ","Not answered",IF(N47&gt;=0,"Passed",Not met)))</f>
        <v>Not answered</v>
      </c>
      <c r="F47" s="3" t="str">
        <f t="shared" si="8"/>
        <v>Not answered</v>
      </c>
      <c r="G47" s="3" t="str">
        <f t="shared" si="9"/>
        <v>Not answered</v>
      </c>
      <c r="H47" s="3" t="str">
        <f t="shared" si="10"/>
        <v>Not answered</v>
      </c>
      <c r="I47" s="19" t="str">
        <f t="shared" si="7"/>
        <v xml:space="preserve"> </v>
      </c>
      <c r="J47" s="21"/>
      <c r="K47" s="21"/>
      <c r="L47" s="21"/>
      <c r="N47" s="1" t="str">
        <f>'3. Evaluación de procesos'!G150</f>
        <v xml:space="preserve">Select…. </v>
      </c>
      <c r="O47" s="55" t="str">
        <f>O46</f>
        <v xml:space="preserve">Select…. </v>
      </c>
      <c r="P47" s="52" t="str">
        <f t="shared" si="11"/>
        <v>Yes</v>
      </c>
      <c r="Q47" s="52" t="str">
        <f t="shared" si="12"/>
        <v>Yes</v>
      </c>
      <c r="R47" s="52" t="str">
        <f t="shared" si="13"/>
        <v>Yes</v>
      </c>
      <c r="S47" s="52" t="str">
        <f t="shared" si="14"/>
        <v>Yes</v>
      </c>
    </row>
    <row r="48" spans="1:19" ht="18" customHeight="1" x14ac:dyDescent="0.2">
      <c r="A48" s="283" t="s">
        <v>111</v>
      </c>
      <c r="B48" s="41" t="str">
        <f>'2. Alcance y metas de procesos'!C24</f>
        <v>Yes</v>
      </c>
      <c r="C48" s="42" t="str">
        <f>IF(O48="Select…. ","N/A",O48)</f>
        <v>N/A</v>
      </c>
      <c r="D48" s="33" t="str">
        <f>'3. Evaluación de procesos'!C153</f>
        <v>PR8.1</v>
      </c>
      <c r="E48" s="3" t="str">
        <f>IF(B48="No","Not in scope",IF(N48="Select…. ","Not answered",IF(N48&gt;=0,"Passed",Not met)))</f>
        <v>Not answered</v>
      </c>
      <c r="F48" s="3" t="str">
        <f t="shared" si="8"/>
        <v>Not answered</v>
      </c>
      <c r="G48" s="3" t="str">
        <f t="shared" si="9"/>
        <v>Not answered</v>
      </c>
      <c r="H48" s="3" t="str">
        <f t="shared" si="10"/>
        <v>Not answered</v>
      </c>
      <c r="I48" s="19" t="str">
        <f t="shared" si="7"/>
        <v xml:space="preserve"> </v>
      </c>
      <c r="J48" s="21"/>
      <c r="K48" s="21"/>
      <c r="L48" s="21"/>
      <c r="N48" s="1" t="str">
        <f>'3. Evaluación de procesos'!G153</f>
        <v xml:space="preserve">Select…. </v>
      </c>
      <c r="O48" s="56" t="str">
        <f>'2. Alcance y metas de procesos'!D24</f>
        <v xml:space="preserve">Select…. </v>
      </c>
      <c r="P48" s="52" t="str">
        <f t="shared" si="11"/>
        <v>Yes</v>
      </c>
      <c r="Q48" s="52" t="str">
        <f t="shared" si="12"/>
        <v>Yes</v>
      </c>
      <c r="R48" s="52" t="str">
        <f t="shared" si="13"/>
        <v>Yes</v>
      </c>
      <c r="S48" s="52" t="str">
        <f t="shared" si="14"/>
        <v>Yes</v>
      </c>
    </row>
    <row r="49" spans="1:19" ht="18" customHeight="1" x14ac:dyDescent="0.2">
      <c r="A49" s="284"/>
      <c r="B49" s="24" t="str">
        <f>B48</f>
        <v>Yes</v>
      </c>
      <c r="C49" s="40" t="str">
        <f>C48</f>
        <v>N/A</v>
      </c>
      <c r="D49" s="33" t="str">
        <f>'3. Evaluación de procesos'!C159</f>
        <v>PR8.3</v>
      </c>
      <c r="E49" s="3" t="str">
        <f>IF(B49="No","Not in scope",IF(N49="Select…. ","Not answered",IF(N49&gt;=0,"Passed",Not met)))</f>
        <v>Not answered</v>
      </c>
      <c r="F49" s="3" t="str">
        <f t="shared" si="8"/>
        <v>Not answered</v>
      </c>
      <c r="G49" s="3" t="str">
        <f t="shared" si="9"/>
        <v>Not answered</v>
      </c>
      <c r="H49" s="3" t="str">
        <f t="shared" si="10"/>
        <v>Not answered</v>
      </c>
      <c r="I49" s="19" t="str">
        <f t="shared" si="7"/>
        <v xml:space="preserve"> </v>
      </c>
      <c r="J49" s="21"/>
      <c r="K49" s="21"/>
      <c r="L49" s="21"/>
      <c r="N49" s="1" t="str">
        <f>'3. Evaluación de procesos'!G159</f>
        <v xml:space="preserve">Select…. </v>
      </c>
      <c r="O49" s="55" t="str">
        <f>O48</f>
        <v xml:space="preserve">Select…. </v>
      </c>
      <c r="P49" s="52" t="str">
        <f t="shared" si="11"/>
        <v>Yes</v>
      </c>
      <c r="Q49" s="52" t="str">
        <f t="shared" si="12"/>
        <v>Yes</v>
      </c>
      <c r="R49" s="52" t="str">
        <f t="shared" si="13"/>
        <v>Yes</v>
      </c>
      <c r="S49" s="52" t="str">
        <f t="shared" si="14"/>
        <v>Yes</v>
      </c>
    </row>
    <row r="50" spans="1:19" ht="18" customHeight="1" x14ac:dyDescent="0.2">
      <c r="A50" s="284"/>
      <c r="B50" s="24" t="str">
        <f>B48</f>
        <v>Yes</v>
      </c>
      <c r="C50" s="40" t="str">
        <f>C48</f>
        <v>N/A</v>
      </c>
      <c r="D50" s="33" t="e">
        <f>'3. Evaluación de procesos'!#REF!</f>
        <v>#REF!</v>
      </c>
      <c r="E50" s="3" t="e">
        <f>IF(B50="No","Not in scope",IF(N50="Select…. ","Not answered",IF(N50&gt;=0,"Passed",Not met)))</f>
        <v>#REF!</v>
      </c>
      <c r="F50" s="3" t="e">
        <f>IF(B50="No","Not in scope",IF(N50="Select…. ","Not answered",IF(N50&gt;=1,"Passed","Not met")))</f>
        <v>#REF!</v>
      </c>
      <c r="G50" s="3" t="e">
        <f>IF(B50="No","Not in scope",IF(N50="Select…. ","Not answered",IF(N50&gt;=2,"Passed","Not met")))</f>
        <v>#REF!</v>
      </c>
      <c r="H50" s="3" t="e">
        <f>IF(B50="No","Not in scope",IF(N50="Select…. ","Not answered",IF(N50&gt;=3,"Passed","Not met")))</f>
        <v>#REF!</v>
      </c>
      <c r="I50" s="19" t="str">
        <f t="shared" si="7"/>
        <v xml:space="preserve"> </v>
      </c>
      <c r="J50" s="21"/>
      <c r="K50" s="21"/>
      <c r="L50" s="21"/>
      <c r="N50" s="1" t="e">
        <f>'3. Evaluación de procesos'!#REF!</f>
        <v>#REF!</v>
      </c>
      <c r="O50" s="55" t="str">
        <f>O48</f>
        <v xml:space="preserve">Select…. </v>
      </c>
      <c r="P50" s="52" t="str">
        <f t="shared" si="11"/>
        <v>Yes</v>
      </c>
      <c r="Q50" s="52" t="str">
        <f t="shared" si="12"/>
        <v>Yes</v>
      </c>
      <c r="R50" s="52" t="str">
        <f t="shared" si="13"/>
        <v>Yes</v>
      </c>
      <c r="S50" s="52" t="str">
        <f t="shared" si="14"/>
        <v>Yes</v>
      </c>
    </row>
    <row r="51" spans="1:19" ht="18" customHeight="1" x14ac:dyDescent="0.2">
      <c r="A51" s="285"/>
      <c r="B51" s="36" t="str">
        <f>B48</f>
        <v>Yes</v>
      </c>
      <c r="C51" s="37" t="str">
        <f>C48</f>
        <v>N/A</v>
      </c>
      <c r="D51" s="33" t="str">
        <f>'3. Evaluación de procesos'!C162</f>
        <v>PR8.4</v>
      </c>
      <c r="E51" s="3" t="str">
        <f>IF(B51="No","Not in scope",IF(N51="Select…. ","Not answered",IF(N51&gt;=0,"Passed",Not met)))</f>
        <v>Not answered</v>
      </c>
      <c r="F51" s="3" t="str">
        <f t="shared" si="8"/>
        <v>Not answered</v>
      </c>
      <c r="G51" s="3" t="str">
        <f t="shared" si="9"/>
        <v>Not answered</v>
      </c>
      <c r="H51" s="3" t="str">
        <f t="shared" si="10"/>
        <v>Not answered</v>
      </c>
      <c r="I51" s="19" t="str">
        <f t="shared" si="7"/>
        <v xml:space="preserve"> </v>
      </c>
      <c r="J51" s="21"/>
      <c r="K51" s="21"/>
      <c r="L51" s="21"/>
      <c r="N51" s="1" t="str">
        <f>'3. Evaluación de procesos'!G162</f>
        <v xml:space="preserve">Select…. </v>
      </c>
      <c r="O51" s="53" t="str">
        <f>O48</f>
        <v xml:space="preserve">Select…. </v>
      </c>
      <c r="P51" s="52" t="str">
        <f t="shared" si="11"/>
        <v>Yes</v>
      </c>
      <c r="Q51" s="52" t="str">
        <f t="shared" si="12"/>
        <v>Yes</v>
      </c>
      <c r="R51" s="52" t="str">
        <f t="shared" si="13"/>
        <v>Yes</v>
      </c>
      <c r="S51" s="52" t="str">
        <f t="shared" si="14"/>
        <v>Yes</v>
      </c>
    </row>
    <row r="52" spans="1:19" ht="18" customHeight="1" x14ac:dyDescent="0.2">
      <c r="A52" s="283" t="s">
        <v>112</v>
      </c>
      <c r="B52" s="41" t="str">
        <f>'2. Alcance y metas de procesos'!C25</f>
        <v>Yes</v>
      </c>
      <c r="C52" s="42" t="str">
        <f>IF(O52="Select…. ","N/A",O52)</f>
        <v>N/A</v>
      </c>
      <c r="D52" s="33" t="str">
        <f>'3. Evaluación de procesos'!C165</f>
        <v>PR9.1</v>
      </c>
      <c r="E52" s="3" t="str">
        <f>IF(B52="No","Not in scope",IF(N52="Select…. ","Not answered",IF(N52&gt;=0,"Passed",Not met)))</f>
        <v>Not answered</v>
      </c>
      <c r="F52" s="3" t="str">
        <f t="shared" si="8"/>
        <v>Not answered</v>
      </c>
      <c r="G52" s="3" t="str">
        <f t="shared" si="9"/>
        <v>Not answered</v>
      </c>
      <c r="H52" s="3" t="str">
        <f t="shared" si="10"/>
        <v>Not answered</v>
      </c>
      <c r="I52" s="19" t="str">
        <f t="shared" si="7"/>
        <v xml:space="preserve"> </v>
      </c>
      <c r="J52" s="21"/>
      <c r="K52" s="21"/>
      <c r="L52" s="21"/>
      <c r="N52" s="1" t="str">
        <f>'3. Evaluación de procesos'!G165</f>
        <v xml:space="preserve">Select…. </v>
      </c>
      <c r="O52" s="56" t="str">
        <f>'2. Alcance y metas de procesos'!D25</f>
        <v xml:space="preserve">Select…. </v>
      </c>
      <c r="P52" s="52" t="str">
        <f t="shared" si="11"/>
        <v>Yes</v>
      </c>
      <c r="Q52" s="52" t="str">
        <f t="shared" si="12"/>
        <v>Yes</v>
      </c>
      <c r="R52" s="52" t="str">
        <f t="shared" si="13"/>
        <v>Yes</v>
      </c>
      <c r="S52" s="52" t="str">
        <f t="shared" si="14"/>
        <v>Yes</v>
      </c>
    </row>
    <row r="53" spans="1:19" ht="18" customHeight="1" x14ac:dyDescent="0.2">
      <c r="A53" s="284"/>
      <c r="B53" s="24" t="str">
        <f>B52</f>
        <v>Yes</v>
      </c>
      <c r="C53" s="40" t="str">
        <f>C52</f>
        <v>N/A</v>
      </c>
      <c r="D53" s="33" t="e">
        <f>'3. Evaluación de procesos'!#REF!</f>
        <v>#REF!</v>
      </c>
      <c r="E53" s="3" t="e">
        <f>IF(B53="No","Not in scope",IF(N53="Select…. ","Not answered",IF(N53&gt;=0,"Passed",Not met)))</f>
        <v>#REF!</v>
      </c>
      <c r="F53" s="3" t="e">
        <f t="shared" si="8"/>
        <v>#REF!</v>
      </c>
      <c r="G53" s="3" t="e">
        <f t="shared" si="9"/>
        <v>#REF!</v>
      </c>
      <c r="H53" s="3" t="e">
        <f t="shared" si="10"/>
        <v>#REF!</v>
      </c>
      <c r="I53" s="19" t="str">
        <f t="shared" si="7"/>
        <v xml:space="preserve"> </v>
      </c>
      <c r="J53" s="21"/>
      <c r="K53" s="21"/>
      <c r="L53" s="21"/>
      <c r="N53" s="1" t="e">
        <f>'3. Evaluación de procesos'!#REF!</f>
        <v>#REF!</v>
      </c>
      <c r="O53" s="55" t="str">
        <f t="shared" ref="O53:O59" si="15">O52</f>
        <v xml:space="preserve">Select…. </v>
      </c>
      <c r="P53" s="52" t="str">
        <f t="shared" si="11"/>
        <v>Yes</v>
      </c>
      <c r="Q53" s="52" t="str">
        <f t="shared" si="12"/>
        <v>Yes</v>
      </c>
      <c r="R53" s="52" t="str">
        <f t="shared" si="13"/>
        <v>Yes</v>
      </c>
      <c r="S53" s="52" t="str">
        <f t="shared" si="14"/>
        <v>Yes</v>
      </c>
    </row>
    <row r="54" spans="1:19" ht="18" customHeight="1" x14ac:dyDescent="0.2">
      <c r="A54" s="284"/>
      <c r="B54" s="24" t="str">
        <f>B52</f>
        <v>Yes</v>
      </c>
      <c r="C54" s="40" t="str">
        <f t="shared" ref="C54:C59" si="16">C53</f>
        <v>N/A</v>
      </c>
      <c r="D54" s="33" t="e">
        <f>'3. Evaluación de procesos'!#REF!</f>
        <v>#REF!</v>
      </c>
      <c r="E54" s="3" t="e">
        <f>IF(B54="No","Not in scope",IF(N54="Select…. ","Not answered",IF(N54&gt;=0,"Passed",Not met)))</f>
        <v>#REF!</v>
      </c>
      <c r="F54" s="3" t="e">
        <f t="shared" si="8"/>
        <v>#REF!</v>
      </c>
      <c r="G54" s="3" t="e">
        <f t="shared" si="9"/>
        <v>#REF!</v>
      </c>
      <c r="H54" s="3" t="e">
        <f t="shared" si="10"/>
        <v>#REF!</v>
      </c>
      <c r="I54" s="19" t="str">
        <f t="shared" si="7"/>
        <v xml:space="preserve"> </v>
      </c>
      <c r="J54" s="21"/>
      <c r="K54" s="21"/>
      <c r="L54" s="21"/>
      <c r="N54" s="1" t="e">
        <f>'3. Evaluación de procesos'!#REF!</f>
        <v>#REF!</v>
      </c>
      <c r="O54" s="55" t="str">
        <f t="shared" si="15"/>
        <v xml:space="preserve">Select…. </v>
      </c>
      <c r="P54" s="52" t="str">
        <f t="shared" si="11"/>
        <v>Yes</v>
      </c>
      <c r="Q54" s="52" t="str">
        <f t="shared" si="12"/>
        <v>Yes</v>
      </c>
      <c r="R54" s="52" t="str">
        <f t="shared" si="13"/>
        <v>Yes</v>
      </c>
      <c r="S54" s="52" t="str">
        <f t="shared" si="14"/>
        <v>Yes</v>
      </c>
    </row>
    <row r="55" spans="1:19" ht="18" customHeight="1" x14ac:dyDescent="0.2">
      <c r="A55" s="284"/>
      <c r="B55" s="24" t="str">
        <f>B52</f>
        <v>Yes</v>
      </c>
      <c r="C55" s="40" t="str">
        <f t="shared" si="16"/>
        <v>N/A</v>
      </c>
      <c r="D55" s="33" t="str">
        <f>'3. Evaluación de procesos'!C171</f>
        <v>PR9.3</v>
      </c>
      <c r="E55" s="3" t="str">
        <f>IF(B55="No","Not in scope",IF(N55="Select…. ","Not answered",IF(N55&gt;=0,"Passed",Not met)))</f>
        <v>Not answered</v>
      </c>
      <c r="F55" s="3" t="str">
        <f t="shared" si="8"/>
        <v>Not answered</v>
      </c>
      <c r="G55" s="3" t="str">
        <f t="shared" si="9"/>
        <v>Not answered</v>
      </c>
      <c r="H55" s="3" t="str">
        <f t="shared" si="10"/>
        <v>Not answered</v>
      </c>
      <c r="I55" s="19" t="str">
        <f t="shared" si="7"/>
        <v xml:space="preserve"> </v>
      </c>
      <c r="J55" s="21"/>
      <c r="K55" s="21"/>
      <c r="L55" s="21"/>
      <c r="N55" s="1" t="str">
        <f>'3. Evaluación de procesos'!G171</f>
        <v xml:space="preserve">Select…. </v>
      </c>
      <c r="O55" s="55" t="str">
        <f t="shared" si="15"/>
        <v xml:space="preserve">Select…. </v>
      </c>
      <c r="P55" s="52" t="str">
        <f t="shared" si="11"/>
        <v>Yes</v>
      </c>
      <c r="Q55" s="52" t="str">
        <f t="shared" si="12"/>
        <v>Yes</v>
      </c>
      <c r="R55" s="52" t="str">
        <f t="shared" si="13"/>
        <v>Yes</v>
      </c>
      <c r="S55" s="52" t="str">
        <f t="shared" si="14"/>
        <v>Yes</v>
      </c>
    </row>
    <row r="56" spans="1:19" ht="18" customHeight="1" x14ac:dyDescent="0.2">
      <c r="A56" s="284"/>
      <c r="B56" s="24" t="str">
        <f>B52</f>
        <v>Yes</v>
      </c>
      <c r="C56" s="40" t="str">
        <f t="shared" si="16"/>
        <v>N/A</v>
      </c>
      <c r="D56" s="33" t="str">
        <f>'3. Evaluación de procesos'!C174</f>
        <v>PR9.4</v>
      </c>
      <c r="E56" s="3" t="str">
        <f>IF(B56="No","Not in scope",IF(N56="Select…. ","Not answered",IF(N56&gt;=0,"Passed",Not met)))</f>
        <v>Not answered</v>
      </c>
      <c r="F56" s="3" t="str">
        <f t="shared" si="8"/>
        <v>Not answered</v>
      </c>
      <c r="G56" s="3" t="str">
        <f t="shared" si="9"/>
        <v>Not answered</v>
      </c>
      <c r="H56" s="3" t="str">
        <f t="shared" si="10"/>
        <v>Not answered</v>
      </c>
      <c r="I56" s="19" t="str">
        <f t="shared" si="7"/>
        <v xml:space="preserve"> </v>
      </c>
      <c r="J56" s="21"/>
      <c r="K56" s="21"/>
      <c r="L56" s="21"/>
      <c r="N56" s="1" t="str">
        <f>'3. Evaluación de procesos'!G174</f>
        <v xml:space="preserve">Select…. </v>
      </c>
      <c r="O56" s="55" t="str">
        <f t="shared" si="15"/>
        <v xml:space="preserve">Select…. </v>
      </c>
      <c r="P56" s="52" t="str">
        <f t="shared" si="11"/>
        <v>Yes</v>
      </c>
      <c r="Q56" s="52" t="str">
        <f t="shared" si="12"/>
        <v>Yes</v>
      </c>
      <c r="R56" s="52" t="str">
        <f t="shared" si="13"/>
        <v>Yes</v>
      </c>
      <c r="S56" s="52" t="str">
        <f t="shared" si="14"/>
        <v>Yes</v>
      </c>
    </row>
    <row r="57" spans="1:19" ht="18" customHeight="1" x14ac:dyDescent="0.2">
      <c r="A57" s="284"/>
      <c r="B57" s="24" t="str">
        <f>B52</f>
        <v>Yes</v>
      </c>
      <c r="C57" s="40" t="str">
        <f t="shared" si="16"/>
        <v>N/A</v>
      </c>
      <c r="D57" s="33" t="str">
        <f>'3. Evaluación de procesos'!C177</f>
        <v>PR9.5</v>
      </c>
      <c r="E57" s="3" t="str">
        <f>IF(B57="No","Not in scope",IF(N57="Select…. ","Not answered",IF(N57&gt;=0,"Passed",Not met)))</f>
        <v>Not answered</v>
      </c>
      <c r="F57" s="3" t="str">
        <f t="shared" si="8"/>
        <v>Not answered</v>
      </c>
      <c r="G57" s="3" t="str">
        <f t="shared" si="9"/>
        <v>Not answered</v>
      </c>
      <c r="H57" s="3" t="str">
        <f t="shared" si="10"/>
        <v>Not answered</v>
      </c>
      <c r="I57" s="19" t="str">
        <f t="shared" si="7"/>
        <v xml:space="preserve"> </v>
      </c>
      <c r="J57" s="21"/>
      <c r="K57" s="21"/>
      <c r="L57" s="21"/>
      <c r="N57" s="1" t="str">
        <f>'3. Evaluación de procesos'!G177</f>
        <v xml:space="preserve">Select…. </v>
      </c>
      <c r="O57" s="55" t="str">
        <f t="shared" si="15"/>
        <v xml:space="preserve">Select…. </v>
      </c>
      <c r="P57" s="52" t="str">
        <f t="shared" si="11"/>
        <v>Yes</v>
      </c>
      <c r="Q57" s="52" t="str">
        <f t="shared" si="12"/>
        <v>Yes</v>
      </c>
      <c r="R57" s="52" t="str">
        <f t="shared" si="13"/>
        <v>Yes</v>
      </c>
      <c r="S57" s="52" t="str">
        <f t="shared" si="14"/>
        <v>Yes</v>
      </c>
    </row>
    <row r="58" spans="1:19" ht="18" customHeight="1" x14ac:dyDescent="0.2">
      <c r="A58" s="284"/>
      <c r="B58" s="24" t="str">
        <f>B52</f>
        <v>Yes</v>
      </c>
      <c r="C58" s="40" t="str">
        <f t="shared" si="16"/>
        <v>N/A</v>
      </c>
      <c r="D58" s="33" t="str">
        <f>'3. Evaluación de procesos'!C180</f>
        <v>PR9.6</v>
      </c>
      <c r="E58" s="3" t="str">
        <f>IF(B58="No","Not in scope",IF(N58="Select…. ","Not answered",IF(N58&gt;=0,"Passed",Not met)))</f>
        <v>Not answered</v>
      </c>
      <c r="F58" s="3" t="str">
        <f t="shared" si="8"/>
        <v>Not answered</v>
      </c>
      <c r="G58" s="3" t="str">
        <f t="shared" si="9"/>
        <v>Not answered</v>
      </c>
      <c r="H58" s="3" t="str">
        <f t="shared" si="10"/>
        <v>Not answered</v>
      </c>
      <c r="I58" s="19" t="str">
        <f t="shared" si="7"/>
        <v xml:space="preserve"> </v>
      </c>
      <c r="J58" s="21"/>
      <c r="K58" s="21"/>
      <c r="L58" s="21"/>
      <c r="N58" s="1" t="str">
        <f>'3. Evaluación de procesos'!G180</f>
        <v xml:space="preserve">Select…. </v>
      </c>
      <c r="O58" s="55" t="str">
        <f t="shared" si="15"/>
        <v xml:space="preserve">Select…. </v>
      </c>
      <c r="P58" s="52" t="str">
        <f t="shared" si="11"/>
        <v>Yes</v>
      </c>
      <c r="Q58" s="52" t="str">
        <f t="shared" si="12"/>
        <v>Yes</v>
      </c>
      <c r="R58" s="52" t="str">
        <f t="shared" si="13"/>
        <v>Yes</v>
      </c>
      <c r="S58" s="52" t="str">
        <f t="shared" si="14"/>
        <v>Yes</v>
      </c>
    </row>
    <row r="59" spans="1:19" ht="18" customHeight="1" x14ac:dyDescent="0.2">
      <c r="A59" s="285"/>
      <c r="B59" s="36" t="str">
        <f>B52</f>
        <v>Yes</v>
      </c>
      <c r="C59" s="37" t="str">
        <f t="shared" si="16"/>
        <v>N/A</v>
      </c>
      <c r="D59" s="33" t="str">
        <f>'3. Evaluación de procesos'!C183</f>
        <v>PR9.7</v>
      </c>
      <c r="E59" s="3" t="str">
        <f>IF(B59="No","Not in scope",IF(N59="Select…. ","Not answered",IF(N59&gt;=0,"Passed",Not met)))</f>
        <v>Not answered</v>
      </c>
      <c r="F59" s="3" t="str">
        <f t="shared" si="8"/>
        <v>Not answered</v>
      </c>
      <c r="G59" s="3" t="str">
        <f t="shared" si="9"/>
        <v>Not answered</v>
      </c>
      <c r="H59" s="3" t="str">
        <f t="shared" si="10"/>
        <v>Not answered</v>
      </c>
      <c r="I59" s="19" t="str">
        <f t="shared" si="7"/>
        <v xml:space="preserve"> </v>
      </c>
      <c r="J59" s="21"/>
      <c r="K59" s="21"/>
      <c r="L59" s="21"/>
      <c r="N59" s="1" t="str">
        <f>'3. Evaluación de procesos'!G183</f>
        <v xml:space="preserve">Select…. </v>
      </c>
      <c r="O59" s="55" t="str">
        <f t="shared" si="15"/>
        <v xml:space="preserve">Select…. </v>
      </c>
      <c r="P59" s="52" t="str">
        <f t="shared" si="11"/>
        <v>Yes</v>
      </c>
      <c r="Q59" s="52" t="str">
        <f t="shared" si="12"/>
        <v>Yes</v>
      </c>
      <c r="R59" s="52" t="str">
        <f t="shared" si="13"/>
        <v>Yes</v>
      </c>
      <c r="S59" s="52" t="str">
        <f t="shared" si="14"/>
        <v>Yes</v>
      </c>
    </row>
    <row r="60" spans="1:19" ht="18" customHeight="1" x14ac:dyDescent="0.2">
      <c r="A60" s="283" t="s">
        <v>113</v>
      </c>
      <c r="B60" s="41" t="str">
        <f>'2. Alcance y metas de procesos'!C26</f>
        <v>Yes</v>
      </c>
      <c r="C60" s="42" t="str">
        <f>IF(O60="Select…. ","N/A",O60)</f>
        <v>N/A</v>
      </c>
      <c r="D60" s="33" t="str">
        <f>'3. Evaluación de procesos'!C186</f>
        <v>PR10.1</v>
      </c>
      <c r="E60" s="3" t="str">
        <f>IF(B60="No","Not in scope",IF(N60="Select…. ","Not answered",IF(N60&gt;=0,"Passed",Not met)))</f>
        <v>Not answered</v>
      </c>
      <c r="F60" s="3" t="str">
        <f t="shared" si="8"/>
        <v>Not answered</v>
      </c>
      <c r="G60" s="3" t="str">
        <f t="shared" si="9"/>
        <v>Not answered</v>
      </c>
      <c r="H60" s="3" t="str">
        <f t="shared" si="10"/>
        <v>Not answered</v>
      </c>
      <c r="I60" s="19" t="str">
        <f t="shared" si="7"/>
        <v xml:space="preserve"> </v>
      </c>
      <c r="J60" s="21"/>
      <c r="K60" s="21"/>
      <c r="L60" s="21"/>
      <c r="N60" s="1" t="str">
        <f>'3. Evaluación de procesos'!G186</f>
        <v xml:space="preserve">Select…. </v>
      </c>
      <c r="O60" s="56" t="str">
        <f>'2. Alcance y metas de procesos'!D26</f>
        <v xml:space="preserve">Select…. </v>
      </c>
      <c r="P60" s="52" t="str">
        <f t="shared" si="11"/>
        <v>Yes</v>
      </c>
      <c r="Q60" s="52" t="str">
        <f t="shared" si="12"/>
        <v>Yes</v>
      </c>
      <c r="R60" s="52" t="str">
        <f t="shared" si="13"/>
        <v>Yes</v>
      </c>
      <c r="S60" s="52" t="str">
        <f t="shared" si="14"/>
        <v>Yes</v>
      </c>
    </row>
    <row r="61" spans="1:19" ht="18" customHeight="1" x14ac:dyDescent="0.2">
      <c r="A61" s="284"/>
      <c r="B61" s="24" t="str">
        <f>B60</f>
        <v>Yes</v>
      </c>
      <c r="C61" s="40" t="str">
        <f>C60</f>
        <v>N/A</v>
      </c>
      <c r="D61" s="33" t="str">
        <f>'3. Evaluación de procesos'!C192</f>
        <v>PR10.3</v>
      </c>
      <c r="E61" s="3" t="str">
        <f>IF(B61="No","Not in scope",IF(N61="Select…. ","Not answered",IF(N61&gt;=0,"Passed",Not met)))</f>
        <v>Not answered</v>
      </c>
      <c r="F61" s="3" t="str">
        <f t="shared" si="8"/>
        <v>Not answered</v>
      </c>
      <c r="G61" s="3" t="str">
        <f t="shared" si="9"/>
        <v>Not answered</v>
      </c>
      <c r="H61" s="3" t="str">
        <f t="shared" si="10"/>
        <v>Not answered</v>
      </c>
      <c r="I61" s="19" t="str">
        <f t="shared" si="7"/>
        <v xml:space="preserve"> </v>
      </c>
      <c r="J61" s="21"/>
      <c r="K61" s="21"/>
      <c r="L61" s="21"/>
      <c r="N61" s="1" t="str">
        <f>'3. Evaluación de procesos'!G192</f>
        <v xml:space="preserve">Select…. </v>
      </c>
      <c r="O61" s="55" t="str">
        <f>O60</f>
        <v xml:space="preserve">Select…. </v>
      </c>
      <c r="P61" s="52" t="str">
        <f t="shared" si="11"/>
        <v>Yes</v>
      </c>
      <c r="Q61" s="52" t="str">
        <f t="shared" si="12"/>
        <v>Yes</v>
      </c>
      <c r="R61" s="52" t="str">
        <f t="shared" si="13"/>
        <v>Yes</v>
      </c>
      <c r="S61" s="52" t="str">
        <f t="shared" si="14"/>
        <v>Yes</v>
      </c>
    </row>
    <row r="62" spans="1:19" ht="18" customHeight="1" x14ac:dyDescent="0.2">
      <c r="A62" s="284"/>
      <c r="B62" s="24" t="str">
        <f>B60</f>
        <v>Yes</v>
      </c>
      <c r="C62" s="40" t="str">
        <f>C60</f>
        <v>N/A</v>
      </c>
      <c r="D62" s="33" t="e">
        <f>'3. Evaluación de procesos'!#REF!</f>
        <v>#REF!</v>
      </c>
      <c r="E62" s="3" t="e">
        <f>IF(B62="No","Not in scope",IF(N62="Select…. ","Not answered",IF(N62&gt;=0,"Passed",Not met)))</f>
        <v>#REF!</v>
      </c>
      <c r="F62" s="3" t="e">
        <f t="shared" si="8"/>
        <v>#REF!</v>
      </c>
      <c r="G62" s="3" t="e">
        <f t="shared" si="9"/>
        <v>#REF!</v>
      </c>
      <c r="H62" s="3" t="e">
        <f t="shared" si="10"/>
        <v>#REF!</v>
      </c>
      <c r="I62" s="19" t="str">
        <f t="shared" si="7"/>
        <v xml:space="preserve"> </v>
      </c>
      <c r="J62" s="21"/>
      <c r="K62" s="21"/>
      <c r="L62" s="21"/>
      <c r="N62" s="1" t="e">
        <f>'3. Evaluación de procesos'!#REF!</f>
        <v>#REF!</v>
      </c>
      <c r="O62" s="55" t="str">
        <f>O60</f>
        <v xml:space="preserve">Select…. </v>
      </c>
      <c r="P62" s="52" t="str">
        <f t="shared" si="11"/>
        <v>Yes</v>
      </c>
      <c r="Q62" s="52" t="str">
        <f t="shared" si="12"/>
        <v>Yes</v>
      </c>
      <c r="R62" s="52" t="str">
        <f t="shared" si="13"/>
        <v>Yes</v>
      </c>
      <c r="S62" s="52" t="str">
        <f t="shared" si="14"/>
        <v>Yes</v>
      </c>
    </row>
    <row r="63" spans="1:19" ht="18" customHeight="1" x14ac:dyDescent="0.2">
      <c r="A63" s="285"/>
      <c r="B63" s="36" t="str">
        <f>B60</f>
        <v>Yes</v>
      </c>
      <c r="C63" s="37" t="str">
        <f>C60</f>
        <v>N/A</v>
      </c>
      <c r="D63" s="33" t="str">
        <f>'3. Evaluación de procesos'!C195</f>
        <v>PR10.4</v>
      </c>
      <c r="E63" s="3" t="str">
        <f>IF(B63="No","Not in scope",IF(N63="Select…. ","Not answered",IF(N63&gt;=0,"Passed",Not met)))</f>
        <v>Not answered</v>
      </c>
      <c r="F63" s="3" t="str">
        <f t="shared" si="8"/>
        <v>Not answered</v>
      </c>
      <c r="G63" s="3" t="str">
        <f t="shared" si="9"/>
        <v>Not answered</v>
      </c>
      <c r="H63" s="3" t="str">
        <f t="shared" si="10"/>
        <v>Not answered</v>
      </c>
      <c r="I63" s="19" t="str">
        <f t="shared" si="7"/>
        <v xml:space="preserve"> </v>
      </c>
      <c r="J63" s="21"/>
      <c r="K63" s="21"/>
      <c r="L63" s="21"/>
      <c r="N63" s="1" t="str">
        <f>'3. Evaluación de procesos'!G195</f>
        <v xml:space="preserve">Select…. </v>
      </c>
      <c r="O63" s="53" t="str">
        <f>O60</f>
        <v xml:space="preserve">Select…. </v>
      </c>
      <c r="P63" s="52" t="str">
        <f t="shared" si="11"/>
        <v>Yes</v>
      </c>
      <c r="Q63" s="52" t="str">
        <f t="shared" si="12"/>
        <v>Yes</v>
      </c>
      <c r="R63" s="52" t="str">
        <f t="shared" si="13"/>
        <v>Yes</v>
      </c>
      <c r="S63" s="52" t="str">
        <f t="shared" si="14"/>
        <v>Yes</v>
      </c>
    </row>
    <row r="64" spans="1:19" ht="18" customHeight="1" x14ac:dyDescent="0.2">
      <c r="A64" s="283" t="s">
        <v>114</v>
      </c>
      <c r="B64" s="41" t="str">
        <f>'2. Alcance y metas de procesos'!C27</f>
        <v>Yes</v>
      </c>
      <c r="C64" s="42" t="str">
        <f>IF(O64="Select…. ","N/A",O64)</f>
        <v>N/A</v>
      </c>
      <c r="D64" s="33" t="str">
        <f>'3. Evaluación de procesos'!C198</f>
        <v>PR11.1</v>
      </c>
      <c r="E64" s="3" t="str">
        <f>IF(B64="No","Not in scope",IF(N64="Select…. ","Not answered",IF(N64&gt;=0,"Passed",Not met)))</f>
        <v>Not answered</v>
      </c>
      <c r="F64" s="3" t="str">
        <f t="shared" si="8"/>
        <v>Not answered</v>
      </c>
      <c r="G64" s="3" t="str">
        <f t="shared" si="9"/>
        <v>Not answered</v>
      </c>
      <c r="H64" s="3" t="str">
        <f t="shared" si="10"/>
        <v>Not answered</v>
      </c>
      <c r="I64" s="19" t="str">
        <f t="shared" si="7"/>
        <v xml:space="preserve"> </v>
      </c>
      <c r="J64" s="21"/>
      <c r="K64" s="21"/>
      <c r="L64" s="21"/>
      <c r="N64" s="1" t="str">
        <f>'3. Evaluación de procesos'!G198</f>
        <v xml:space="preserve">Select…. </v>
      </c>
      <c r="O64" s="56" t="str">
        <f>'2. Alcance y metas de procesos'!D27</f>
        <v xml:space="preserve">Select…. </v>
      </c>
      <c r="P64" s="52" t="str">
        <f t="shared" si="11"/>
        <v>Yes</v>
      </c>
      <c r="Q64" s="52" t="str">
        <f t="shared" si="12"/>
        <v>Yes</v>
      </c>
      <c r="R64" s="52" t="str">
        <f t="shared" si="13"/>
        <v>Yes</v>
      </c>
      <c r="S64" s="52" t="str">
        <f t="shared" si="14"/>
        <v>Yes</v>
      </c>
    </row>
    <row r="65" spans="1:19" ht="18" customHeight="1" x14ac:dyDescent="0.2">
      <c r="A65" s="284"/>
      <c r="B65" s="24" t="str">
        <f>B64</f>
        <v>Yes</v>
      </c>
      <c r="C65" s="40" t="str">
        <f>C64</f>
        <v>N/A</v>
      </c>
      <c r="D65" s="33" t="str">
        <f>'3. Evaluación de procesos'!C201</f>
        <v>PR11.2</v>
      </c>
      <c r="E65" s="3" t="str">
        <f>IF(B65="No","Not in scope",IF(N65="Select…. ","Not answered",IF(N65&gt;=0,"Passed",Not met)))</f>
        <v>Not answered</v>
      </c>
      <c r="F65" s="3" t="str">
        <f t="shared" si="8"/>
        <v>Not answered</v>
      </c>
      <c r="G65" s="3" t="str">
        <f t="shared" si="9"/>
        <v>Not answered</v>
      </c>
      <c r="H65" s="3" t="str">
        <f t="shared" si="10"/>
        <v>Not answered</v>
      </c>
      <c r="I65" s="19" t="str">
        <f t="shared" si="7"/>
        <v xml:space="preserve"> </v>
      </c>
      <c r="J65" s="21"/>
      <c r="K65" s="21"/>
      <c r="L65" s="21"/>
      <c r="N65" s="1" t="str">
        <f>'3. Evaluación de procesos'!G201</f>
        <v xml:space="preserve">Select…. </v>
      </c>
      <c r="O65" s="55" t="str">
        <f>O64</f>
        <v xml:space="preserve">Select…. </v>
      </c>
      <c r="P65" s="52" t="str">
        <f t="shared" si="11"/>
        <v>Yes</v>
      </c>
      <c r="Q65" s="52" t="str">
        <f t="shared" si="12"/>
        <v>Yes</v>
      </c>
      <c r="R65" s="52" t="str">
        <f t="shared" si="13"/>
        <v>Yes</v>
      </c>
      <c r="S65" s="52" t="str">
        <f t="shared" si="14"/>
        <v>Yes</v>
      </c>
    </row>
    <row r="66" spans="1:19" ht="18" customHeight="1" x14ac:dyDescent="0.2">
      <c r="A66" s="284"/>
      <c r="B66" s="24" t="str">
        <f>B64</f>
        <v>Yes</v>
      </c>
      <c r="C66" s="40" t="str">
        <f>C64</f>
        <v>N/A</v>
      </c>
      <c r="D66" s="33" t="str">
        <f>'3. Evaluación de procesos'!C204</f>
        <v>PR11.3</v>
      </c>
      <c r="E66" s="3" t="str">
        <f>IF(B66="No","Not in scope",IF(N66="Select…. ","Not answered",IF(N66&gt;=0,"Passed",Not met)))</f>
        <v>Not answered</v>
      </c>
      <c r="F66" s="3" t="str">
        <f t="shared" si="8"/>
        <v>Not answered</v>
      </c>
      <c r="G66" s="3" t="str">
        <f t="shared" si="9"/>
        <v>Not answered</v>
      </c>
      <c r="H66" s="3" t="str">
        <f t="shared" si="10"/>
        <v>Not answered</v>
      </c>
      <c r="I66" s="19" t="str">
        <f t="shared" si="7"/>
        <v xml:space="preserve"> </v>
      </c>
      <c r="J66" s="21"/>
      <c r="K66" s="21"/>
      <c r="L66" s="21"/>
      <c r="N66" s="1" t="str">
        <f>'3. Evaluación de procesos'!G204</f>
        <v xml:space="preserve">Select…. </v>
      </c>
      <c r="O66" s="55" t="str">
        <f>O64</f>
        <v xml:space="preserve">Select…. </v>
      </c>
      <c r="P66" s="52" t="str">
        <f t="shared" si="11"/>
        <v>Yes</v>
      </c>
      <c r="Q66" s="52" t="str">
        <f t="shared" si="12"/>
        <v>Yes</v>
      </c>
      <c r="R66" s="52" t="str">
        <f t="shared" si="13"/>
        <v>Yes</v>
      </c>
      <c r="S66" s="52" t="str">
        <f t="shared" si="14"/>
        <v>Yes</v>
      </c>
    </row>
    <row r="67" spans="1:19" ht="18" customHeight="1" x14ac:dyDescent="0.2">
      <c r="A67" s="284"/>
      <c r="B67" s="24" t="str">
        <f>B64</f>
        <v>Yes</v>
      </c>
      <c r="C67" s="40" t="str">
        <f>C64</f>
        <v>N/A</v>
      </c>
      <c r="D67" s="33" t="str">
        <f>'3. Evaluación de procesos'!C207</f>
        <v>PR11.4</v>
      </c>
      <c r="E67" s="3" t="str">
        <f>IF(B67="No","Not in scope",IF(N67="Select…. ","Not answered",IF(N67&gt;=0,"Passed",Not met)))</f>
        <v>Not answered</v>
      </c>
      <c r="F67" s="3" t="str">
        <f t="shared" si="8"/>
        <v>Not answered</v>
      </c>
      <c r="G67" s="3" t="str">
        <f t="shared" si="9"/>
        <v>Not answered</v>
      </c>
      <c r="H67" s="3" t="str">
        <f t="shared" si="10"/>
        <v>Not answered</v>
      </c>
      <c r="I67" s="19" t="str">
        <f t="shared" si="7"/>
        <v xml:space="preserve"> </v>
      </c>
      <c r="J67" s="21"/>
      <c r="K67" s="21"/>
      <c r="L67" s="21"/>
      <c r="N67" s="1" t="str">
        <f>'3. Evaluación de procesos'!G207</f>
        <v xml:space="preserve">Select…. </v>
      </c>
      <c r="O67" s="55" t="str">
        <f>O64</f>
        <v xml:space="preserve">Select…. </v>
      </c>
      <c r="P67" s="52" t="str">
        <f t="shared" si="11"/>
        <v>Yes</v>
      </c>
      <c r="Q67" s="52" t="str">
        <f t="shared" si="12"/>
        <v>Yes</v>
      </c>
      <c r="R67" s="52" t="str">
        <f t="shared" si="13"/>
        <v>Yes</v>
      </c>
      <c r="S67" s="52" t="str">
        <f t="shared" si="14"/>
        <v>Yes</v>
      </c>
    </row>
    <row r="68" spans="1:19" ht="18" customHeight="1" x14ac:dyDescent="0.2">
      <c r="A68" s="284"/>
      <c r="B68" s="24" t="str">
        <f>B64</f>
        <v>Yes</v>
      </c>
      <c r="C68" s="40" t="str">
        <f>C64</f>
        <v>N/A</v>
      </c>
      <c r="D68" s="33" t="str">
        <f>'3. Evaluación de procesos'!C210</f>
        <v>PR11.5</v>
      </c>
      <c r="E68" s="3" t="str">
        <f>IF(B68="No","Not in scope",IF(N68="Select…. ","Not answered",IF(N68&gt;=0,"Passed",Not met)))</f>
        <v>Not answered</v>
      </c>
      <c r="F68" s="3" t="str">
        <f t="shared" si="8"/>
        <v>Not answered</v>
      </c>
      <c r="G68" s="3" t="str">
        <f t="shared" si="9"/>
        <v>Not answered</v>
      </c>
      <c r="H68" s="3" t="str">
        <f t="shared" si="10"/>
        <v>Not answered</v>
      </c>
      <c r="I68" s="19" t="str">
        <f t="shared" si="7"/>
        <v xml:space="preserve"> </v>
      </c>
      <c r="J68" s="21"/>
      <c r="K68" s="21"/>
      <c r="L68" s="21"/>
      <c r="N68" s="1" t="str">
        <f>'3. Evaluación de procesos'!G210</f>
        <v xml:space="preserve">Select…. </v>
      </c>
      <c r="O68" s="55" t="str">
        <f>O64</f>
        <v xml:space="preserve">Select…. </v>
      </c>
      <c r="P68" s="52" t="str">
        <f t="shared" si="11"/>
        <v>Yes</v>
      </c>
      <c r="Q68" s="52" t="str">
        <f t="shared" si="12"/>
        <v>Yes</v>
      </c>
      <c r="R68" s="52" t="str">
        <f t="shared" si="13"/>
        <v>Yes</v>
      </c>
      <c r="S68" s="52" t="str">
        <f t="shared" si="14"/>
        <v>Yes</v>
      </c>
    </row>
    <row r="69" spans="1:19" ht="18" customHeight="1" x14ac:dyDescent="0.2">
      <c r="A69" s="285"/>
      <c r="B69" s="36" t="str">
        <f>B64</f>
        <v>Yes</v>
      </c>
      <c r="C69" s="37" t="str">
        <f>C64</f>
        <v>N/A</v>
      </c>
      <c r="D69" s="33" t="str">
        <f>'3. Evaluación de procesos'!C213</f>
        <v>PR11.6</v>
      </c>
      <c r="E69" s="3" t="str">
        <f>IF(B69="No","Not in scope",IF(N69="Select…. ","Not answered",IF(N69&gt;=0,"Passed",Not met)))</f>
        <v>Not answered</v>
      </c>
      <c r="F69" s="3" t="str">
        <f t="shared" si="8"/>
        <v>Not answered</v>
      </c>
      <c r="G69" s="3" t="str">
        <f t="shared" si="9"/>
        <v>Not answered</v>
      </c>
      <c r="H69" s="3" t="str">
        <f t="shared" si="10"/>
        <v>Not answered</v>
      </c>
      <c r="I69" s="19" t="str">
        <f t="shared" si="7"/>
        <v xml:space="preserve"> </v>
      </c>
      <c r="J69" s="21"/>
      <c r="K69" s="21"/>
      <c r="L69" s="21"/>
      <c r="N69" s="1" t="str">
        <f>'3. Evaluación de procesos'!G213</f>
        <v xml:space="preserve">Select…. </v>
      </c>
      <c r="O69" s="53" t="str">
        <f>O64</f>
        <v xml:space="preserve">Select…. </v>
      </c>
      <c r="P69" s="52" t="str">
        <f t="shared" si="11"/>
        <v>Yes</v>
      </c>
      <c r="Q69" s="52" t="str">
        <f t="shared" si="12"/>
        <v>Yes</v>
      </c>
      <c r="R69" s="52" t="str">
        <f t="shared" si="13"/>
        <v>Yes</v>
      </c>
      <c r="S69" s="52" t="str">
        <f t="shared" si="14"/>
        <v>Yes</v>
      </c>
    </row>
    <row r="70" spans="1:19" ht="18" customHeight="1" x14ac:dyDescent="0.2">
      <c r="A70" s="283" t="s">
        <v>115</v>
      </c>
      <c r="B70" s="41" t="str">
        <f>'2. Alcance y metas de procesos'!C28</f>
        <v>Yes</v>
      </c>
      <c r="C70" s="42" t="str">
        <f>IF(O70="Select…. ","N/A",O70)</f>
        <v>N/A</v>
      </c>
      <c r="D70" s="33" t="str">
        <f>'3. Evaluación de procesos'!C216</f>
        <v>PR12.1</v>
      </c>
      <c r="E70" s="3" t="str">
        <f>IF(B70="No","Not in scope",IF(N70="Select…. ","Not answered",IF(N70&gt;=0,"Passed",Not met)))</f>
        <v>Not answered</v>
      </c>
      <c r="F70" s="3" t="str">
        <f t="shared" ref="F70:F85" si="17">IF(B70="No","Not in scope",IF(N70="Select…. ","Not answered",IF(N70&gt;=1,"Passed","Not met")))</f>
        <v>Not answered</v>
      </c>
      <c r="G70" s="3" t="str">
        <f t="shared" ref="G70:G85" si="18">IF(B70="No","Not in scope",IF(N70="Select…. ","Not answered",IF(N70&gt;=2,"Passed","Not met")))</f>
        <v>Not answered</v>
      </c>
      <c r="H70" s="3" t="str">
        <f t="shared" ref="H70:H85" si="19">IF(B70="No","Not in scope",IF(N70="Select…. ","Not answered",IF(N70&gt;=3,"Passed","Not met")))</f>
        <v>Not answered</v>
      </c>
      <c r="I70" s="19" t="str">
        <f t="shared" si="7"/>
        <v xml:space="preserve"> </v>
      </c>
      <c r="J70" s="21"/>
      <c r="K70" s="21"/>
      <c r="L70" s="21"/>
      <c r="N70" s="1" t="str">
        <f>'3. Evaluación de procesos'!G216</f>
        <v xml:space="preserve">Select…. </v>
      </c>
      <c r="O70" s="56" t="str">
        <f>'2. Alcance y metas de procesos'!D28</f>
        <v xml:space="preserve">Select…. </v>
      </c>
      <c r="P70" s="52" t="str">
        <f t="shared" ref="P70:P85" si="20">IF($C70="N/A", "Yes",IF($C70&gt;=0,"Yes","No"))</f>
        <v>Yes</v>
      </c>
      <c r="Q70" s="52" t="str">
        <f t="shared" ref="Q70:Q85" si="21">IF($C70="N/A", "Yes",IF($C70&gt;=1,"Yes","No"))</f>
        <v>Yes</v>
      </c>
      <c r="R70" s="52" t="str">
        <f t="shared" ref="R70:R85" si="22">IF($C70="N/A", "Yes",IF($C70&gt;=2,"Yes","No"))</f>
        <v>Yes</v>
      </c>
      <c r="S70" s="52" t="str">
        <f t="shared" ref="S70:S85" si="23">IF($C70="N/A", "Yes",IF($C70&gt;=3,"Yes","No"))</f>
        <v>Yes</v>
      </c>
    </row>
    <row r="71" spans="1:19" ht="18" customHeight="1" x14ac:dyDescent="0.2">
      <c r="A71" s="284"/>
      <c r="B71" s="24" t="str">
        <f>B70</f>
        <v>Yes</v>
      </c>
      <c r="C71" s="40" t="str">
        <f>C70</f>
        <v>N/A</v>
      </c>
      <c r="D71" s="33" t="e">
        <f>'3. Evaluación de procesos'!#REF!</f>
        <v>#REF!</v>
      </c>
      <c r="E71" s="3" t="e">
        <f>IF(B71="No","Not in scope",IF(N71="Select…. ","Not answered",IF(N71&gt;=0,"Passed",Not met)))</f>
        <v>#REF!</v>
      </c>
      <c r="F71" s="3" t="e">
        <f t="shared" si="17"/>
        <v>#REF!</v>
      </c>
      <c r="G71" s="3" t="e">
        <f t="shared" si="18"/>
        <v>#REF!</v>
      </c>
      <c r="H71" s="3" t="e">
        <f t="shared" si="19"/>
        <v>#REF!</v>
      </c>
      <c r="I71" s="19" t="str">
        <f t="shared" ref="I71:I85" si="24">IF(C71="N/A"," ",IF(N71="Select…. "," ",N71-C71))</f>
        <v xml:space="preserve"> </v>
      </c>
      <c r="J71" s="21"/>
      <c r="K71" s="21"/>
      <c r="L71" s="21"/>
      <c r="N71" s="1" t="e">
        <f>'3. Evaluación de procesos'!#REF!</f>
        <v>#REF!</v>
      </c>
      <c r="O71" s="55" t="str">
        <f>O70</f>
        <v xml:space="preserve">Select…. </v>
      </c>
      <c r="P71" s="52" t="str">
        <f t="shared" si="20"/>
        <v>Yes</v>
      </c>
      <c r="Q71" s="52" t="str">
        <f t="shared" si="21"/>
        <v>Yes</v>
      </c>
      <c r="R71" s="52" t="str">
        <f t="shared" si="22"/>
        <v>Yes</v>
      </c>
      <c r="S71" s="52" t="str">
        <f t="shared" si="23"/>
        <v>Yes</v>
      </c>
    </row>
    <row r="72" spans="1:19" ht="18" customHeight="1" x14ac:dyDescent="0.2">
      <c r="A72" s="284"/>
      <c r="B72" s="24" t="str">
        <f>B70</f>
        <v>Yes</v>
      </c>
      <c r="C72" s="40" t="str">
        <f>C70</f>
        <v>N/A</v>
      </c>
      <c r="D72" s="33" t="str">
        <f>'3. Evaluación de procesos'!C219</f>
        <v>PR12.2</v>
      </c>
      <c r="E72" s="3" t="str">
        <f>IF(B72="No","Not in scope",IF(N72="Select…. ","Not answered",IF(N72&gt;=0,"Passed",Not met)))</f>
        <v>Not answered</v>
      </c>
      <c r="F72" s="3" t="str">
        <f t="shared" si="17"/>
        <v>Not answered</v>
      </c>
      <c r="G72" s="3" t="str">
        <f t="shared" si="18"/>
        <v>Not answered</v>
      </c>
      <c r="H72" s="3" t="str">
        <f t="shared" si="19"/>
        <v>Not answered</v>
      </c>
      <c r="I72" s="19" t="str">
        <f t="shared" si="24"/>
        <v xml:space="preserve"> </v>
      </c>
      <c r="J72" s="21"/>
      <c r="K72" s="21"/>
      <c r="L72" s="21"/>
      <c r="N72" s="1" t="str">
        <f>'3. Evaluación de procesos'!G219</f>
        <v xml:space="preserve">Select…. </v>
      </c>
      <c r="O72" s="55" t="str">
        <f>O70</f>
        <v xml:space="preserve">Select…. </v>
      </c>
      <c r="P72" s="52" t="str">
        <f t="shared" si="20"/>
        <v>Yes</v>
      </c>
      <c r="Q72" s="52" t="str">
        <f t="shared" si="21"/>
        <v>Yes</v>
      </c>
      <c r="R72" s="52" t="str">
        <f t="shared" si="22"/>
        <v>Yes</v>
      </c>
      <c r="S72" s="52" t="str">
        <f t="shared" si="23"/>
        <v>Yes</v>
      </c>
    </row>
    <row r="73" spans="1:19" ht="18" customHeight="1" x14ac:dyDescent="0.2">
      <c r="A73" s="284"/>
      <c r="B73" s="24" t="str">
        <f>B70</f>
        <v>Yes</v>
      </c>
      <c r="C73" s="40" t="str">
        <f>C70</f>
        <v>N/A</v>
      </c>
      <c r="D73" s="33" t="str">
        <f>'3. Evaluación de procesos'!C225</f>
        <v>PR12.4</v>
      </c>
      <c r="E73" s="3" t="str">
        <f>IF(B73="No","Not in scope",IF(N73="Select…. ","Not answered",IF(N73&gt;=0,"Passed",Not met)))</f>
        <v>Not answered</v>
      </c>
      <c r="F73" s="3" t="str">
        <f t="shared" si="17"/>
        <v>Not answered</v>
      </c>
      <c r="G73" s="3" t="str">
        <f t="shared" si="18"/>
        <v>Not answered</v>
      </c>
      <c r="H73" s="3" t="str">
        <f t="shared" si="19"/>
        <v>Not answered</v>
      </c>
      <c r="I73" s="19" t="str">
        <f t="shared" si="24"/>
        <v xml:space="preserve"> </v>
      </c>
      <c r="J73" s="21"/>
      <c r="K73" s="21"/>
      <c r="L73" s="21"/>
      <c r="N73" s="1" t="str">
        <f>'3. Evaluación de procesos'!G225</f>
        <v xml:space="preserve">Select…. </v>
      </c>
      <c r="O73" s="55" t="str">
        <f>O70</f>
        <v xml:space="preserve">Select…. </v>
      </c>
      <c r="P73" s="52" t="str">
        <f t="shared" si="20"/>
        <v>Yes</v>
      </c>
      <c r="Q73" s="52" t="str">
        <f t="shared" si="21"/>
        <v>Yes</v>
      </c>
      <c r="R73" s="52" t="str">
        <f t="shared" si="22"/>
        <v>Yes</v>
      </c>
      <c r="S73" s="52" t="str">
        <f t="shared" si="23"/>
        <v>Yes</v>
      </c>
    </row>
    <row r="74" spans="1:19" ht="18" customHeight="1" x14ac:dyDescent="0.2">
      <c r="A74" s="284"/>
      <c r="B74" s="24" t="str">
        <f>B70</f>
        <v>Yes</v>
      </c>
      <c r="C74" s="40" t="str">
        <f>C70</f>
        <v>N/A</v>
      </c>
      <c r="D74" s="33" t="str">
        <f>'3. Evaluación de procesos'!C228</f>
        <v>PR12.5</v>
      </c>
      <c r="E74" s="3" t="str">
        <f>IF(B74="No","Not in scope",IF(N74="Select…. ","Not answered",IF(N74&gt;=0,"Passed",Not met)))</f>
        <v>Not answered</v>
      </c>
      <c r="F74" s="3" t="str">
        <f t="shared" si="17"/>
        <v>Not answered</v>
      </c>
      <c r="G74" s="3" t="str">
        <f t="shared" si="18"/>
        <v>Not answered</v>
      </c>
      <c r="H74" s="3" t="str">
        <f t="shared" si="19"/>
        <v>Not answered</v>
      </c>
      <c r="I74" s="19" t="str">
        <f t="shared" si="24"/>
        <v xml:space="preserve"> </v>
      </c>
      <c r="J74" s="21"/>
      <c r="K74" s="21"/>
      <c r="L74" s="21"/>
      <c r="N74" s="1" t="str">
        <f>'3. Evaluación de procesos'!G228</f>
        <v xml:space="preserve">Select…. </v>
      </c>
      <c r="O74" s="55" t="str">
        <f>O70</f>
        <v xml:space="preserve">Select…. </v>
      </c>
      <c r="P74" s="52" t="str">
        <f t="shared" si="20"/>
        <v>Yes</v>
      </c>
      <c r="Q74" s="52" t="str">
        <f t="shared" si="21"/>
        <v>Yes</v>
      </c>
      <c r="R74" s="52" t="str">
        <f t="shared" si="22"/>
        <v>Yes</v>
      </c>
      <c r="S74" s="52" t="str">
        <f t="shared" si="23"/>
        <v>Yes</v>
      </c>
    </row>
    <row r="75" spans="1:19" ht="18" customHeight="1" x14ac:dyDescent="0.2">
      <c r="A75" s="284"/>
      <c r="B75" s="24" t="str">
        <f>B70</f>
        <v>Yes</v>
      </c>
      <c r="C75" s="40" t="str">
        <f>C70</f>
        <v>N/A</v>
      </c>
      <c r="D75" s="33" t="str">
        <f>'3. Evaluación de procesos'!C231</f>
        <v>PR12.6</v>
      </c>
      <c r="E75" s="3" t="str">
        <f>IF(B75="No","Not in scope",IF(N75="Select…. ","Not answered",IF(N75&gt;=0,"Passed",Not met)))</f>
        <v>Not answered</v>
      </c>
      <c r="F75" s="3" t="str">
        <f t="shared" si="17"/>
        <v>Not answered</v>
      </c>
      <c r="G75" s="3" t="str">
        <f t="shared" si="18"/>
        <v>Not answered</v>
      </c>
      <c r="H75" s="3" t="str">
        <f t="shared" si="19"/>
        <v>Not answered</v>
      </c>
      <c r="I75" s="19" t="str">
        <f t="shared" si="24"/>
        <v xml:space="preserve"> </v>
      </c>
      <c r="J75" s="21"/>
      <c r="K75" s="21"/>
      <c r="L75" s="21"/>
      <c r="N75" s="1" t="str">
        <f>'3. Evaluación de procesos'!G231</f>
        <v xml:space="preserve">Select…. </v>
      </c>
      <c r="O75" s="55" t="str">
        <f>O70</f>
        <v xml:space="preserve">Select…. </v>
      </c>
      <c r="P75" s="52" t="str">
        <f t="shared" si="20"/>
        <v>Yes</v>
      </c>
      <c r="Q75" s="52" t="str">
        <f t="shared" si="21"/>
        <v>Yes</v>
      </c>
      <c r="R75" s="52" t="str">
        <f t="shared" si="22"/>
        <v>Yes</v>
      </c>
      <c r="S75" s="52" t="str">
        <f t="shared" si="23"/>
        <v>Yes</v>
      </c>
    </row>
    <row r="76" spans="1:19" ht="18" customHeight="1" x14ac:dyDescent="0.2">
      <c r="A76" s="285"/>
      <c r="B76" s="36" t="str">
        <f>B70</f>
        <v>Yes</v>
      </c>
      <c r="C76" s="37" t="str">
        <f>C70</f>
        <v>N/A</v>
      </c>
      <c r="D76" s="33" t="str">
        <f>'3. Evaluación de procesos'!C234</f>
        <v>PR12.7</v>
      </c>
      <c r="E76" s="3" t="str">
        <f>IF(B76="No","Not in scope",IF(N76="Select…. ","Not answered",IF(N76&gt;=0,"Passed",Not met)))</f>
        <v>Not answered</v>
      </c>
      <c r="F76" s="3" t="str">
        <f t="shared" si="17"/>
        <v>Not answered</v>
      </c>
      <c r="G76" s="3" t="str">
        <f t="shared" si="18"/>
        <v>Not answered</v>
      </c>
      <c r="H76" s="3" t="str">
        <f t="shared" si="19"/>
        <v>Not answered</v>
      </c>
      <c r="I76" s="19" t="str">
        <f t="shared" si="24"/>
        <v xml:space="preserve"> </v>
      </c>
      <c r="J76" s="21"/>
      <c r="K76" s="21"/>
      <c r="L76" s="21"/>
      <c r="N76" s="1" t="str">
        <f>'3. Evaluación de procesos'!G234</f>
        <v xml:space="preserve">Select…. </v>
      </c>
      <c r="O76" s="53" t="str">
        <f>O70</f>
        <v xml:space="preserve">Select…. </v>
      </c>
      <c r="P76" s="52" t="str">
        <f t="shared" si="20"/>
        <v>Yes</v>
      </c>
      <c r="Q76" s="52" t="str">
        <f t="shared" si="21"/>
        <v>Yes</v>
      </c>
      <c r="R76" s="52" t="str">
        <f t="shared" si="22"/>
        <v>Yes</v>
      </c>
      <c r="S76" s="52" t="str">
        <f t="shared" si="23"/>
        <v>Yes</v>
      </c>
    </row>
    <row r="77" spans="1:19" ht="18" customHeight="1" x14ac:dyDescent="0.2">
      <c r="A77" s="283" t="s">
        <v>116</v>
      </c>
      <c r="B77" s="41" t="str">
        <f>'2. Alcance y metas de procesos'!C29</f>
        <v>Yes</v>
      </c>
      <c r="C77" s="42" t="str">
        <f>IF(O77="Select…. ","N/A",O77)</f>
        <v>N/A</v>
      </c>
      <c r="D77" s="33" t="str">
        <f>'3. Evaluación de procesos'!C237</f>
        <v>PR13.1</v>
      </c>
      <c r="E77" s="3" t="str">
        <f>IF(B77="No","Not in scope",IF(N77="Select…. ","Not answered",IF(N77&gt;=0,"Passed",Not met)))</f>
        <v>Not answered</v>
      </c>
      <c r="F77" s="3" t="str">
        <f t="shared" si="17"/>
        <v>Not answered</v>
      </c>
      <c r="G77" s="3" t="str">
        <f t="shared" si="18"/>
        <v>Not answered</v>
      </c>
      <c r="H77" s="3" t="str">
        <f t="shared" si="19"/>
        <v>Not answered</v>
      </c>
      <c r="I77" s="19" t="str">
        <f t="shared" si="24"/>
        <v xml:space="preserve"> </v>
      </c>
      <c r="J77" s="21"/>
      <c r="K77" s="21"/>
      <c r="L77" s="21"/>
      <c r="N77" s="1" t="str">
        <f>'3. Evaluación de procesos'!G237</f>
        <v xml:space="preserve">Select…. </v>
      </c>
      <c r="O77" s="56" t="str">
        <f>'2. Alcance y metas de procesos'!D29</f>
        <v xml:space="preserve">Select…. </v>
      </c>
      <c r="P77" s="52" t="str">
        <f t="shared" si="20"/>
        <v>Yes</v>
      </c>
      <c r="Q77" s="52" t="str">
        <f t="shared" si="21"/>
        <v>Yes</v>
      </c>
      <c r="R77" s="52" t="str">
        <f t="shared" si="22"/>
        <v>Yes</v>
      </c>
      <c r="S77" s="52" t="str">
        <f t="shared" si="23"/>
        <v>Yes</v>
      </c>
    </row>
    <row r="78" spans="1:19" ht="18" customHeight="1" x14ac:dyDescent="0.2">
      <c r="A78" s="284"/>
      <c r="B78" s="24" t="str">
        <f>B77</f>
        <v>Yes</v>
      </c>
      <c r="C78" s="40" t="str">
        <f>C77</f>
        <v>N/A</v>
      </c>
      <c r="D78" s="33" t="str">
        <f>'3. Evaluación de procesos'!C240</f>
        <v>PR13.2</v>
      </c>
      <c r="E78" s="3" t="str">
        <f>IF(B78="No","Not in scope",IF(N78="Select…. ","Not answered",IF(N78&gt;=0,"Passed",Not met)))</f>
        <v>Not answered</v>
      </c>
      <c r="F78" s="3" t="str">
        <f t="shared" si="17"/>
        <v>Not answered</v>
      </c>
      <c r="G78" s="3" t="str">
        <f t="shared" si="18"/>
        <v>Not answered</v>
      </c>
      <c r="H78" s="3" t="str">
        <f t="shared" si="19"/>
        <v>Not answered</v>
      </c>
      <c r="I78" s="19" t="str">
        <f t="shared" si="24"/>
        <v xml:space="preserve"> </v>
      </c>
      <c r="J78" s="21"/>
      <c r="K78" s="21"/>
      <c r="L78" s="21"/>
      <c r="N78" s="1" t="str">
        <f>'3. Evaluación de procesos'!G240</f>
        <v xml:space="preserve">Select…. </v>
      </c>
      <c r="O78" s="55" t="str">
        <f>O77</f>
        <v xml:space="preserve">Select…. </v>
      </c>
      <c r="P78" s="52" t="str">
        <f t="shared" si="20"/>
        <v>Yes</v>
      </c>
      <c r="Q78" s="52" t="str">
        <f t="shared" si="21"/>
        <v>Yes</v>
      </c>
      <c r="R78" s="52" t="str">
        <f t="shared" si="22"/>
        <v>Yes</v>
      </c>
      <c r="S78" s="52" t="str">
        <f t="shared" si="23"/>
        <v>Yes</v>
      </c>
    </row>
    <row r="79" spans="1:19" ht="18" customHeight="1" x14ac:dyDescent="0.2">
      <c r="A79" s="284"/>
      <c r="B79" s="24" t="str">
        <f>B77</f>
        <v>Yes</v>
      </c>
      <c r="C79" s="40" t="str">
        <f>C77</f>
        <v>N/A</v>
      </c>
      <c r="D79" s="33" t="str">
        <f>'3. Evaluación de procesos'!C243</f>
        <v>PR13.3</v>
      </c>
      <c r="E79" s="3" t="str">
        <f>IF(B79="No","Not in scope",IF(N79="Select…. ","Not answered",IF(N79&gt;=0,"Passed",Not met)))</f>
        <v>Not answered</v>
      </c>
      <c r="F79" s="3" t="str">
        <f t="shared" si="17"/>
        <v>Not answered</v>
      </c>
      <c r="G79" s="3" t="str">
        <f t="shared" si="18"/>
        <v>Not answered</v>
      </c>
      <c r="H79" s="3" t="str">
        <f t="shared" si="19"/>
        <v>Not answered</v>
      </c>
      <c r="I79" s="19" t="str">
        <f t="shared" si="24"/>
        <v xml:space="preserve"> </v>
      </c>
      <c r="J79" s="21"/>
      <c r="K79" s="21"/>
      <c r="L79" s="21"/>
      <c r="N79" s="1" t="str">
        <f>'3. Evaluación de procesos'!G243</f>
        <v xml:space="preserve">Select…. </v>
      </c>
      <c r="O79" s="55" t="str">
        <f>O77</f>
        <v xml:space="preserve">Select…. </v>
      </c>
      <c r="P79" s="52" t="str">
        <f t="shared" si="20"/>
        <v>Yes</v>
      </c>
      <c r="Q79" s="52" t="str">
        <f t="shared" si="21"/>
        <v>Yes</v>
      </c>
      <c r="R79" s="52" t="str">
        <f t="shared" si="22"/>
        <v>Yes</v>
      </c>
      <c r="S79" s="52" t="str">
        <f t="shared" si="23"/>
        <v>Yes</v>
      </c>
    </row>
    <row r="80" spans="1:19" ht="18" customHeight="1" x14ac:dyDescent="0.2">
      <c r="A80" s="284"/>
      <c r="B80" s="24" t="str">
        <f>B77</f>
        <v>Yes</v>
      </c>
      <c r="C80" s="40" t="str">
        <f>C77</f>
        <v>N/A</v>
      </c>
      <c r="D80" s="33" t="str">
        <f>'3. Evaluación de procesos'!C246</f>
        <v>PR13.4</v>
      </c>
      <c r="E80" s="3" t="str">
        <f>IF(B80="No","Not in scope",IF(N80="Select…. ","Not answered",IF(N80&gt;=0,"Passed",Not met)))</f>
        <v>Not answered</v>
      </c>
      <c r="F80" s="3" t="str">
        <f t="shared" si="17"/>
        <v>Not answered</v>
      </c>
      <c r="G80" s="3" t="str">
        <f t="shared" si="18"/>
        <v>Not answered</v>
      </c>
      <c r="H80" s="3" t="str">
        <f t="shared" si="19"/>
        <v>Not answered</v>
      </c>
      <c r="I80" s="19" t="str">
        <f t="shared" si="24"/>
        <v xml:space="preserve"> </v>
      </c>
      <c r="J80" s="21"/>
      <c r="K80" s="21"/>
      <c r="L80" s="21"/>
      <c r="N80" s="1" t="str">
        <f>'3. Evaluación de procesos'!G246</f>
        <v xml:space="preserve">Select…. </v>
      </c>
      <c r="O80" s="55" t="str">
        <f>O77</f>
        <v xml:space="preserve">Select…. </v>
      </c>
      <c r="P80" s="52" t="str">
        <f t="shared" si="20"/>
        <v>Yes</v>
      </c>
      <c r="Q80" s="52" t="str">
        <f t="shared" si="21"/>
        <v>Yes</v>
      </c>
      <c r="R80" s="52" t="str">
        <f t="shared" si="22"/>
        <v>Yes</v>
      </c>
      <c r="S80" s="52" t="str">
        <f t="shared" si="23"/>
        <v>Yes</v>
      </c>
    </row>
    <row r="81" spans="1:19" ht="18" customHeight="1" x14ac:dyDescent="0.2">
      <c r="A81" s="284"/>
      <c r="B81" s="24" t="str">
        <f>B77</f>
        <v>Yes</v>
      </c>
      <c r="C81" s="40" t="str">
        <f>C77</f>
        <v>N/A</v>
      </c>
      <c r="D81" s="33" t="str">
        <f>'3. Evaluación de procesos'!C249</f>
        <v>PR13.5</v>
      </c>
      <c r="E81" s="3" t="str">
        <f>IF(B81="No","Not in scope",IF(N81="Select…. ","Not answered",IF(N81&gt;=0,"Passed",Not met)))</f>
        <v>Not answered</v>
      </c>
      <c r="F81" s="3" t="str">
        <f t="shared" si="17"/>
        <v>Not answered</v>
      </c>
      <c r="G81" s="3" t="str">
        <f t="shared" si="18"/>
        <v>Not answered</v>
      </c>
      <c r="H81" s="3" t="str">
        <f t="shared" si="19"/>
        <v>Not answered</v>
      </c>
      <c r="I81" s="19" t="str">
        <f t="shared" si="24"/>
        <v xml:space="preserve"> </v>
      </c>
      <c r="J81" s="21"/>
      <c r="K81" s="21"/>
      <c r="L81" s="21"/>
      <c r="N81" s="1" t="str">
        <f>'3. Evaluación de procesos'!G249</f>
        <v xml:space="preserve">Select…. </v>
      </c>
      <c r="O81" s="55" t="str">
        <f>O77</f>
        <v xml:space="preserve">Select…. </v>
      </c>
      <c r="P81" s="52" t="str">
        <f t="shared" si="20"/>
        <v>Yes</v>
      </c>
      <c r="Q81" s="52" t="str">
        <f t="shared" si="21"/>
        <v>Yes</v>
      </c>
      <c r="R81" s="52" t="str">
        <f t="shared" si="22"/>
        <v>Yes</v>
      </c>
      <c r="S81" s="52" t="str">
        <f t="shared" si="23"/>
        <v>Yes</v>
      </c>
    </row>
    <row r="82" spans="1:19" ht="18" customHeight="1" x14ac:dyDescent="0.2">
      <c r="A82" s="285"/>
      <c r="B82" s="36" t="str">
        <f>B77</f>
        <v>Yes</v>
      </c>
      <c r="C82" s="37" t="str">
        <f>C77</f>
        <v>N/A</v>
      </c>
      <c r="D82" s="33" t="str">
        <f>'3. Evaluación de procesos'!C252</f>
        <v>PR13.6</v>
      </c>
      <c r="E82" s="3" t="str">
        <f>IF(B82="No","Not in scope",IF(N82="Select…. ","Not answered",IF(N82&gt;=0,"Passed",Not met)))</f>
        <v>Not answered</v>
      </c>
      <c r="F82" s="3" t="str">
        <f t="shared" si="17"/>
        <v>Not answered</v>
      </c>
      <c r="G82" s="3" t="str">
        <f t="shared" si="18"/>
        <v>Not answered</v>
      </c>
      <c r="H82" s="3" t="str">
        <f t="shared" si="19"/>
        <v>Not answered</v>
      </c>
      <c r="I82" s="19" t="str">
        <f t="shared" si="24"/>
        <v xml:space="preserve"> </v>
      </c>
      <c r="J82" s="21"/>
      <c r="K82" s="21"/>
      <c r="L82" s="21"/>
      <c r="N82" s="1" t="str">
        <f>'3. Evaluación de procesos'!G252</f>
        <v xml:space="preserve">Select…. </v>
      </c>
      <c r="O82" s="53" t="str">
        <f>O77</f>
        <v xml:space="preserve">Select…. </v>
      </c>
      <c r="P82" s="52" t="str">
        <f t="shared" si="20"/>
        <v>Yes</v>
      </c>
      <c r="Q82" s="52" t="str">
        <f t="shared" si="21"/>
        <v>Yes</v>
      </c>
      <c r="R82" s="52" t="str">
        <f t="shared" si="22"/>
        <v>Yes</v>
      </c>
      <c r="S82" s="52" t="str">
        <f t="shared" si="23"/>
        <v>Yes</v>
      </c>
    </row>
    <row r="83" spans="1:19" ht="18" customHeight="1" x14ac:dyDescent="0.2">
      <c r="A83" s="283" t="s">
        <v>117</v>
      </c>
      <c r="B83" s="41" t="str">
        <f>'2. Alcance y metas de procesos'!C30</f>
        <v>Yes</v>
      </c>
      <c r="C83" s="42" t="str">
        <f>IF(O83="Select…. ","N/A",O83)</f>
        <v>N/A</v>
      </c>
      <c r="D83" s="33" t="str">
        <f>'3. Evaluación de procesos'!C255</f>
        <v>PR14.1</v>
      </c>
      <c r="E83" s="3" t="str">
        <f>IF(B83="No","Not in scope",IF(N83="Select…. ","Not answered",IF(N83&gt;=0,"Passed",Not met)))</f>
        <v>Not answered</v>
      </c>
      <c r="F83" s="3" t="str">
        <f t="shared" si="17"/>
        <v>Not answered</v>
      </c>
      <c r="G83" s="3" t="str">
        <f t="shared" si="18"/>
        <v>Not answered</v>
      </c>
      <c r="H83" s="3" t="str">
        <f t="shared" si="19"/>
        <v>Not answered</v>
      </c>
      <c r="I83" s="19" t="str">
        <f t="shared" si="24"/>
        <v xml:space="preserve"> </v>
      </c>
      <c r="J83" s="21"/>
      <c r="K83" s="21"/>
      <c r="L83" s="21"/>
      <c r="N83" s="1" t="str">
        <f>'3. Evaluación de procesos'!G255</f>
        <v xml:space="preserve">Select…. </v>
      </c>
      <c r="O83" s="56" t="str">
        <f>'2. Alcance y metas de procesos'!D30</f>
        <v xml:space="preserve">Select…. </v>
      </c>
      <c r="P83" s="52" t="str">
        <f t="shared" si="20"/>
        <v>Yes</v>
      </c>
      <c r="Q83" s="52" t="str">
        <f t="shared" si="21"/>
        <v>Yes</v>
      </c>
      <c r="R83" s="52" t="str">
        <f t="shared" si="22"/>
        <v>Yes</v>
      </c>
      <c r="S83" s="52" t="str">
        <f t="shared" si="23"/>
        <v>Yes</v>
      </c>
    </row>
    <row r="84" spans="1:19" ht="18" customHeight="1" x14ac:dyDescent="0.2">
      <c r="A84" s="284"/>
      <c r="B84" s="24" t="str">
        <f>B83</f>
        <v>Yes</v>
      </c>
      <c r="C84" s="40" t="str">
        <f>C83</f>
        <v>N/A</v>
      </c>
      <c r="D84" s="33" t="e">
        <f>'3. Evaluación de procesos'!#REF!</f>
        <v>#REF!</v>
      </c>
      <c r="E84" s="3" t="e">
        <f>IF(B84="No","Not in scope",IF(N84="Select…. ","Not answered",IF(N84&gt;=0,"Passed",Not met)))</f>
        <v>#REF!</v>
      </c>
      <c r="F84" s="3" t="e">
        <f t="shared" si="17"/>
        <v>#REF!</v>
      </c>
      <c r="G84" s="3" t="e">
        <f t="shared" si="18"/>
        <v>#REF!</v>
      </c>
      <c r="H84" s="3" t="e">
        <f t="shared" si="19"/>
        <v>#REF!</v>
      </c>
      <c r="I84" s="19" t="str">
        <f t="shared" si="24"/>
        <v xml:space="preserve"> </v>
      </c>
      <c r="J84" s="21"/>
      <c r="K84" s="21"/>
      <c r="L84" s="21"/>
      <c r="N84" s="1" t="e">
        <f>'3. Evaluación de procesos'!#REF!</f>
        <v>#REF!</v>
      </c>
      <c r="O84" s="55" t="str">
        <f>O83</f>
        <v xml:space="preserve">Select…. </v>
      </c>
      <c r="P84" s="52" t="str">
        <f t="shared" si="20"/>
        <v>Yes</v>
      </c>
      <c r="Q84" s="52" t="str">
        <f t="shared" si="21"/>
        <v>Yes</v>
      </c>
      <c r="R84" s="52" t="str">
        <f t="shared" si="22"/>
        <v>Yes</v>
      </c>
      <c r="S84" s="52" t="str">
        <f t="shared" si="23"/>
        <v>Yes</v>
      </c>
    </row>
    <row r="85" spans="1:19" ht="18" customHeight="1" x14ac:dyDescent="0.2">
      <c r="A85" s="285"/>
      <c r="B85" s="36" t="str">
        <f>B83</f>
        <v>Yes</v>
      </c>
      <c r="C85" s="37" t="str">
        <f>C83</f>
        <v>N/A</v>
      </c>
      <c r="D85" s="33" t="str">
        <f>'3. Evaluación de procesos'!C258</f>
        <v>PR14.2</v>
      </c>
      <c r="E85" s="3" t="str">
        <f>IF(B85="No","Not in scope",IF(N85="Select…. ","Not answered",IF(N85&gt;=0,"Passed",Not met)))</f>
        <v>Not answered</v>
      </c>
      <c r="F85" s="3" t="str">
        <f t="shared" si="17"/>
        <v>Not answered</v>
      </c>
      <c r="G85" s="3" t="str">
        <f t="shared" si="18"/>
        <v>Not answered</v>
      </c>
      <c r="H85" s="3" t="str">
        <f t="shared" si="19"/>
        <v>Not answered</v>
      </c>
      <c r="I85" s="19" t="str">
        <f t="shared" si="24"/>
        <v xml:space="preserve"> </v>
      </c>
      <c r="J85" s="21"/>
      <c r="K85" s="21"/>
      <c r="L85" s="21"/>
      <c r="N85" s="1" t="str">
        <f>'3. Evaluación de procesos'!G258</f>
        <v xml:space="preserve">Select…. </v>
      </c>
      <c r="O85" s="53" t="str">
        <f>O83</f>
        <v xml:space="preserve">Select…. </v>
      </c>
      <c r="P85" s="52" t="str">
        <f t="shared" si="20"/>
        <v>Yes</v>
      </c>
      <c r="Q85" s="52" t="str">
        <f t="shared" si="21"/>
        <v>Yes</v>
      </c>
      <c r="R85" s="52" t="str">
        <f t="shared" si="22"/>
        <v>Yes</v>
      </c>
      <c r="S85" s="52" t="str">
        <f t="shared" si="23"/>
        <v>Yes</v>
      </c>
    </row>
    <row r="86" spans="1:19" x14ac:dyDescent="0.2">
      <c r="A86" s="17"/>
      <c r="B86" s="18"/>
      <c r="C86" s="18"/>
      <c r="D86" s="19"/>
      <c r="E86" s="20"/>
      <c r="F86" s="20"/>
      <c r="G86" s="20"/>
      <c r="H86" s="20"/>
      <c r="I86" s="21"/>
      <c r="J86" s="21"/>
      <c r="K86" s="21"/>
      <c r="L86" s="21"/>
      <c r="O86" s="57"/>
      <c r="P86" s="57"/>
      <c r="Q86" s="57"/>
      <c r="R86" s="57"/>
      <c r="S86" s="57"/>
    </row>
    <row r="87" spans="1:19" x14ac:dyDescent="0.2">
      <c r="A87" s="17"/>
      <c r="B87" s="18"/>
      <c r="C87" s="18"/>
      <c r="D87" s="19"/>
      <c r="E87" s="20"/>
      <c r="F87" s="20"/>
      <c r="G87" s="20"/>
      <c r="H87" s="20"/>
      <c r="I87" s="21"/>
      <c r="J87" s="21"/>
      <c r="K87" s="21"/>
      <c r="L87" s="21"/>
      <c r="O87" s="57"/>
      <c r="P87" s="57"/>
      <c r="Q87" s="57"/>
      <c r="R87" s="57"/>
      <c r="S87" s="57"/>
    </row>
    <row r="88" spans="1:19" x14ac:dyDescent="0.2">
      <c r="L88" s="5"/>
      <c r="O88" s="57"/>
      <c r="P88" s="57"/>
      <c r="Q88" s="57"/>
      <c r="R88" s="57"/>
      <c r="S88" s="57"/>
    </row>
    <row r="89" spans="1:19" x14ac:dyDescent="0.2">
      <c r="L89" s="5"/>
      <c r="O89" s="57"/>
      <c r="P89" s="57"/>
      <c r="Q89" s="57"/>
      <c r="R89" s="57"/>
      <c r="S89" s="57"/>
    </row>
    <row r="90" spans="1:19" x14ac:dyDescent="0.2">
      <c r="O90" s="57"/>
      <c r="P90" s="57"/>
      <c r="Q90" s="57"/>
      <c r="R90" s="57"/>
      <c r="S90" s="57"/>
    </row>
    <row r="91" spans="1:19" x14ac:dyDescent="0.2">
      <c r="O91" s="57"/>
      <c r="P91" s="57"/>
      <c r="Q91" s="57"/>
      <c r="R91" s="57"/>
      <c r="S91" s="57"/>
    </row>
    <row r="92" spans="1:19" x14ac:dyDescent="0.2">
      <c r="O92" s="57"/>
      <c r="P92" s="57"/>
      <c r="Q92" s="57"/>
      <c r="R92" s="57"/>
      <c r="S92" s="57"/>
    </row>
    <row r="93" spans="1:19" x14ac:dyDescent="0.2">
      <c r="O93" s="57"/>
      <c r="P93" s="57"/>
      <c r="Q93" s="57"/>
      <c r="R93" s="57"/>
      <c r="S93" s="57"/>
    </row>
    <row r="94" spans="1:19" x14ac:dyDescent="0.2">
      <c r="O94" s="57"/>
      <c r="P94" s="57"/>
      <c r="Q94" s="57"/>
      <c r="R94" s="57"/>
      <c r="S94" s="57"/>
    </row>
  </sheetData>
  <mergeCells count="22">
    <mergeCell ref="B4:C4"/>
    <mergeCell ref="E4:H4"/>
    <mergeCell ref="C1:G1"/>
    <mergeCell ref="C2:G2"/>
    <mergeCell ref="A42:A47"/>
    <mergeCell ref="A6:A7"/>
    <mergeCell ref="A8:A9"/>
    <mergeCell ref="A11:A13"/>
    <mergeCell ref="A16:A17"/>
    <mergeCell ref="A18:A21"/>
    <mergeCell ref="A22:A28"/>
    <mergeCell ref="A29:A31"/>
    <mergeCell ref="A32:A34"/>
    <mergeCell ref="A35:A37"/>
    <mergeCell ref="A38:A41"/>
    <mergeCell ref="A83:A85"/>
    <mergeCell ref="A48:A51"/>
    <mergeCell ref="A52:A59"/>
    <mergeCell ref="A60:A63"/>
    <mergeCell ref="A64:A69"/>
    <mergeCell ref="A70:A76"/>
    <mergeCell ref="A77:A82"/>
  </mergeCells>
  <conditionalFormatting sqref="A6:A7">
    <cfRule type="expression" dxfId="6" priority="2">
      <formula>$B6="No"</formula>
    </cfRule>
  </conditionalFormatting>
  <conditionalFormatting sqref="E6:H85">
    <cfRule type="expression" dxfId="5" priority="52">
      <formula>AND(E6="Passed",P6="No")</formula>
    </cfRule>
    <cfRule type="expression" dxfId="4" priority="53">
      <formula>AND(E6="Not met",P6="No")</formula>
    </cfRule>
  </conditionalFormatting>
  <conditionalFormatting sqref="E6:H85">
    <cfRule type="expression" dxfId="3" priority="54">
      <formula>E6="Not in scope"</formula>
    </cfRule>
    <cfRule type="expression" dxfId="2" priority="55">
      <formula>AND(E6="Not answered",$B6="Yes")</formula>
    </cfRule>
    <cfRule type="expression" dxfId="1" priority="56">
      <formula>AND(E6="Passed",P6="Yes")</formula>
    </cfRule>
    <cfRule type="expression" dxfId="0" priority="57">
      <formula>AND(E6="Not met",P6="Yes")</formula>
    </cfRule>
  </conditionalFormatting>
  <pageMargins left="0.75" right="0.75" top="1" bottom="1" header="0.5" footer="0.5"/>
  <pageSetup paperSize="9" orientation="portrait" horizontalDpi="4294967292" verticalDpi="4294967292"/>
  <ignoredErrors>
    <ignoredError sqref="B8 C7 C9 C17 B18 C48" formula="1"/>
  </ignoredErrors>
  <drawing r:id="rId1"/>
  <extLst>
    <ext xmlns:x14="http://schemas.microsoft.com/office/spreadsheetml/2009/9/main" uri="{78C0D931-6437-407d-A8EE-F0AAD7539E65}">
      <x14:conditionalFormattings>
        <x14:conditionalFormatting xmlns:xm="http://schemas.microsoft.com/office/excel/2006/main">
          <x14:cfRule type="iconSet" priority="1" id="{6BE1BC7F-159C-D24D-88CF-C4A34B341C97}">
            <x14:iconSet iconSet="3Symbols2" showValue="0" custom="1">
              <x14:cfvo type="percent">
                <xm:f>0</xm:f>
              </x14:cfvo>
              <x14:cfvo type="num">
                <xm:f>-5</xm:f>
              </x14:cfvo>
              <x14:cfvo type="num">
                <xm:f>0</xm:f>
              </x14:cfvo>
              <x14:cfIcon iconSet="NoIcons" iconId="0"/>
              <x14:cfIcon iconSet="3Symbols2" iconId="0"/>
              <x14:cfIcon iconSet="3Symbols2" iconId="2"/>
            </x14:iconSet>
          </x14:cfRule>
          <xm:sqref>I6:I85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F25" sqref="F25:F26"/>
    </sheetView>
  </sheetViews>
  <sheetFormatPr baseColWidth="10" defaultColWidth="11" defaultRowHeight="16" x14ac:dyDescent="0.2"/>
  <cols>
    <col min="2" max="2" width="26.33203125" customWidth="1"/>
  </cols>
  <sheetData>
    <row r="1" spans="1:2" x14ac:dyDescent="0.2">
      <c r="A1" t="s">
        <v>13</v>
      </c>
      <c r="B1" t="s">
        <v>78</v>
      </c>
    </row>
    <row r="2" spans="1:2" x14ac:dyDescent="0.3">
      <c r="B2">
        <v>0</v>
      </c>
    </row>
    <row r="3" spans="1:2" x14ac:dyDescent="0.3">
      <c r="B3">
        <v>1</v>
      </c>
    </row>
    <row r="4" spans="1:2" x14ac:dyDescent="0.3">
      <c r="B4">
        <v>2</v>
      </c>
    </row>
    <row r="5" spans="1:2" x14ac:dyDescent="0.3">
      <c r="B5">
        <v>3</v>
      </c>
    </row>
    <row r="7" spans="1:2" x14ac:dyDescent="0.3">
      <c r="B7" t="s">
        <v>127</v>
      </c>
    </row>
    <row r="8" spans="1:2" x14ac:dyDescent="0.3">
      <c r="B8" t="s">
        <v>128</v>
      </c>
    </row>
  </sheetData>
  <pageMargins left="0.75" right="0.75" top="1" bottom="1" header="0.5" footer="0.5"/>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1. Introducción</vt:lpstr>
      <vt:lpstr>2. Alcance y metas de procesos</vt:lpstr>
      <vt:lpstr>3. Evaluación de procesos</vt:lpstr>
      <vt:lpstr>4. Resultados de capacidad</vt:lpstr>
      <vt:lpstr>ResultsProcessing</vt:lpstr>
      <vt:lpstr>OLD results</vt:lpstr>
      <vt:lpstr>Sources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2014-06-13T09:32:01Z</cp:lastPrinted>
  <dcterms:created xsi:type="dcterms:W3CDTF">2013-02-14T12:30:41Z</dcterms:created>
  <dcterms:modified xsi:type="dcterms:W3CDTF">2017-08-08T13:53:57Z</dcterms:modified>
  <cp:category/>
</cp:coreProperties>
</file>